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0/"/>
    </mc:Choice>
  </mc:AlternateContent>
  <xr:revisionPtr revIDLastSave="6" documentId="8_{77CADDE5-6A38-4994-817C-D437546B32C9}" xr6:coauthVersionLast="47" xr6:coauthVersionMax="47" xr10:uidLastSave="{9FE06921-9148-4686-946D-7B28F49BE54E}"/>
  <bookViews>
    <workbookView xWindow="-120" yWindow="-120" windowWidth="29040" windowHeight="15990" activeTab="1" xr2:uid="{6BCA7CF6-4FFC-4B01-A8BE-A264BF1EAE6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README!$A$1:$P$50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D40" i="8"/>
  <c r="D39" i="8"/>
  <c r="D38" i="8"/>
  <c r="D37" i="8"/>
  <c r="D36" i="8"/>
  <c r="S181" i="4"/>
  <c r="S180" i="4"/>
  <c r="S185" i="4" s="1"/>
  <c r="I137" i="4"/>
  <c r="I146" i="4"/>
  <c r="L110" i="4"/>
  <c r="J142" i="4"/>
  <c r="J143" i="4"/>
  <c r="J144" i="4"/>
  <c r="J162" i="4" s="1"/>
  <c r="L162" i="4" s="1"/>
  <c r="J145" i="4"/>
  <c r="W145" i="4" s="1"/>
  <c r="J146" i="4"/>
  <c r="I143" i="4"/>
  <c r="I144" i="4"/>
  <c r="L117" i="4"/>
  <c r="L116" i="4"/>
  <c r="R41" i="4"/>
  <c r="J121" i="4"/>
  <c r="AB38" i="4"/>
  <c r="AB37" i="4"/>
  <c r="Z110" i="4"/>
  <c r="J120" i="4"/>
  <c r="O221" i="4" s="1"/>
  <c r="L106" i="4"/>
  <c r="L101" i="4"/>
  <c r="D55" i="8"/>
  <c r="J41" i="4"/>
  <c r="L41" i="4" s="1"/>
  <c r="M41" i="4"/>
  <c r="M68" i="4"/>
  <c r="N88" i="4" s="1"/>
  <c r="N181" i="4"/>
  <c r="A2" i="5"/>
  <c r="A363" i="5" s="1"/>
  <c r="Q189" i="4" s="1"/>
  <c r="J138" i="4"/>
  <c r="W138" i="4"/>
  <c r="J139" i="4"/>
  <c r="S139" i="4" s="1"/>
  <c r="J147" i="4"/>
  <c r="W147" i="4"/>
  <c r="J153" i="4"/>
  <c r="W153" i="4"/>
  <c r="J155" i="4"/>
  <c r="W155" i="4" s="1"/>
  <c r="Z33" i="4"/>
  <c r="K42" i="4" s="1"/>
  <c r="Q43" i="4"/>
  <c r="R43" i="4"/>
  <c r="Q44" i="4"/>
  <c r="R44" i="4"/>
  <c r="Q45" i="4"/>
  <c r="R45" i="4"/>
  <c r="J43" i="4"/>
  <c r="L43" i="4" s="1"/>
  <c r="J44" i="4"/>
  <c r="L44" i="4"/>
  <c r="J45" i="4"/>
  <c r="L45" i="4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J154" i="4"/>
  <c r="S154" i="4"/>
  <c r="I138" i="4"/>
  <c r="L102" i="4"/>
  <c r="W102" i="4" s="1"/>
  <c r="T63" i="4"/>
  <c r="T62" i="4"/>
  <c r="T41" i="4"/>
  <c r="L103" i="4"/>
  <c r="W103" i="4"/>
  <c r="Z32" i="4"/>
  <c r="K41" i="4" s="1"/>
  <c r="J75" i="4"/>
  <c r="L75" i="4"/>
  <c r="M75" i="4" s="1"/>
  <c r="J76" i="4"/>
  <c r="L76" i="4" s="1"/>
  <c r="M76" i="4" s="1"/>
  <c r="J77" i="4"/>
  <c r="L77" i="4"/>
  <c r="M77" i="4" s="1"/>
  <c r="J74" i="4"/>
  <c r="L74" i="4" s="1"/>
  <c r="J79" i="4"/>
  <c r="L79" i="4"/>
  <c r="N79" i="4"/>
  <c r="J80" i="4"/>
  <c r="L80" i="4"/>
  <c r="N80" i="4"/>
  <c r="J81" i="4"/>
  <c r="L81" i="4" s="1"/>
  <c r="N81" i="4" s="1"/>
  <c r="J78" i="4"/>
  <c r="L78" i="4"/>
  <c r="N78" i="4" s="1"/>
  <c r="K142" i="4"/>
  <c r="W142" i="4"/>
  <c r="K146" i="4"/>
  <c r="W146" i="4" s="1"/>
  <c r="K150" i="4"/>
  <c r="J150" i="4"/>
  <c r="L100" i="4"/>
  <c r="L104" i="4"/>
  <c r="S104" i="4" s="1"/>
  <c r="L105" i="4"/>
  <c r="L124" i="4" s="1"/>
  <c r="J180" i="4" s="1"/>
  <c r="W107" i="4"/>
  <c r="W108" i="4"/>
  <c r="J51" i="4"/>
  <c r="L51" i="4"/>
  <c r="R54" i="4"/>
  <c r="R55" i="4"/>
  <c r="J42" i="4"/>
  <c r="L42" i="4" s="1"/>
  <c r="Q51" i="4"/>
  <c r="R51" i="4"/>
  <c r="I132" i="4"/>
  <c r="I133" i="4"/>
  <c r="I159" i="4" s="1"/>
  <c r="I134" i="4"/>
  <c r="I135" i="4"/>
  <c r="I136" i="4"/>
  <c r="J132" i="4"/>
  <c r="J137" i="4"/>
  <c r="S137" i="4" s="1"/>
  <c r="J47" i="4"/>
  <c r="L47" i="4" s="1"/>
  <c r="J48" i="4"/>
  <c r="L48" i="4"/>
  <c r="J49" i="4"/>
  <c r="L49" i="4" s="1"/>
  <c r="J50" i="4"/>
  <c r="L50" i="4" s="1"/>
  <c r="J52" i="4"/>
  <c r="L52" i="4" s="1"/>
  <c r="J53" i="4"/>
  <c r="L53" i="4"/>
  <c r="J54" i="4"/>
  <c r="L54" i="4" s="1"/>
  <c r="J55" i="4"/>
  <c r="L55" i="4" s="1"/>
  <c r="J56" i="4"/>
  <c r="L56" i="4" s="1"/>
  <c r="Q41" i="4"/>
  <c r="R42" i="4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N185" i="4" s="1"/>
  <c r="Q52" i="4"/>
  <c r="R52" i="4"/>
  <c r="I139" i="4"/>
  <c r="J63" i="4"/>
  <c r="L63" i="4"/>
  <c r="J57" i="4"/>
  <c r="L57" i="4"/>
  <c r="J58" i="4"/>
  <c r="L58" i="4" s="1"/>
  <c r="J59" i="4"/>
  <c r="L59" i="4" s="1"/>
  <c r="J60" i="4"/>
  <c r="L60" i="4"/>
  <c r="J62" i="4"/>
  <c r="L62" i="4"/>
  <c r="J64" i="4"/>
  <c r="L64" i="4" s="1"/>
  <c r="J65" i="4"/>
  <c r="L65" i="4" s="1"/>
  <c r="J66" i="4"/>
  <c r="L66" i="4"/>
  <c r="J67" i="4"/>
  <c r="L67" i="4"/>
  <c r="I140" i="4"/>
  <c r="I160" i="4" s="1"/>
  <c r="I141" i="4"/>
  <c r="I142" i="4"/>
  <c r="I145" i="4"/>
  <c r="J133" i="4"/>
  <c r="J134" i="4"/>
  <c r="J161" i="4" s="1"/>
  <c r="J135" i="4"/>
  <c r="J136" i="4"/>
  <c r="J140" i="4"/>
  <c r="S140" i="4" s="1"/>
  <c r="J141" i="4"/>
  <c r="S141" i="4" s="1"/>
  <c r="J148" i="4"/>
  <c r="S148" i="4" s="1"/>
  <c r="J149" i="4"/>
  <c r="W149" i="4"/>
  <c r="J151" i="4"/>
  <c r="S151" i="4" s="1"/>
  <c r="J152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W152" i="4"/>
  <c r="S152" i="4"/>
  <c r="W154" i="4"/>
  <c r="W137" i="4"/>
  <c r="W151" i="4"/>
  <c r="S157" i="4"/>
  <c r="W139" i="4"/>
  <c r="A214" i="5"/>
  <c r="B101" i="4" s="1"/>
  <c r="S138" i="4"/>
  <c r="W140" i="4"/>
  <c r="A72" i="5"/>
  <c r="Y10" i="4" s="1"/>
  <c r="A283" i="5"/>
  <c r="B138" i="4" s="1"/>
  <c r="A135" i="5"/>
  <c r="Y43" i="4" s="1"/>
  <c r="A431" i="5"/>
  <c r="B30" i="11" s="1"/>
  <c r="A343" i="5"/>
  <c r="A327" i="5"/>
  <c r="B183" i="4" s="1"/>
  <c r="A436" i="5"/>
  <c r="I20" i="11" s="1"/>
  <c r="A6" i="5"/>
  <c r="G1" i="7" s="1"/>
  <c r="A407" i="5"/>
  <c r="A127" i="5"/>
  <c r="A80" i="5"/>
  <c r="B18" i="4" s="1"/>
  <c r="A240" i="5"/>
  <c r="A148" i="5"/>
  <c r="B29" i="8" s="1"/>
  <c r="A332" i="5"/>
  <c r="F173" i="4" s="1"/>
  <c r="A118" i="5"/>
  <c r="S38" i="4" s="1"/>
  <c r="A14" i="5"/>
  <c r="C12" i="7" s="1"/>
  <c r="A397" i="5"/>
  <c r="N221" i="4" s="1"/>
  <c r="A237" i="5"/>
  <c r="B124" i="4" s="1"/>
  <c r="A178" i="5"/>
  <c r="B56" i="8" s="1"/>
  <c r="X75" i="4" s="1"/>
  <c r="A446" i="5"/>
  <c r="B43" i="11" s="1"/>
  <c r="A185" i="5"/>
  <c r="B63" i="8" s="1"/>
  <c r="A290" i="5"/>
  <c r="B145" i="4" s="1"/>
  <c r="A386" i="5"/>
  <c r="A309" i="5"/>
  <c r="B166" i="4"/>
  <c r="A189" i="5"/>
  <c r="A90" i="5"/>
  <c r="F72" i="4" s="1"/>
  <c r="A16" i="5"/>
  <c r="C14" i="7" s="1"/>
  <c r="A410" i="5"/>
  <c r="A147" i="5"/>
  <c r="A51" i="5"/>
  <c r="A451" i="5"/>
  <c r="B48" i="11" s="1"/>
  <c r="A65" i="5"/>
  <c r="B14" i="4" s="1"/>
  <c r="A12" i="5"/>
  <c r="B13" i="7" s="1"/>
  <c r="A29" i="5"/>
  <c r="B29" i="7" s="1"/>
  <c r="A416" i="5"/>
  <c r="D2" i="11" s="1"/>
  <c r="A100" i="5"/>
  <c r="K71" i="4" s="1"/>
  <c r="A17" i="5"/>
  <c r="B16" i="7" s="1"/>
  <c r="A335" i="5"/>
  <c r="A452" i="5"/>
  <c r="B49" i="11" s="1"/>
  <c r="A340" i="5"/>
  <c r="AJ183" i="4" s="1"/>
  <c r="A28" i="5"/>
  <c r="B28" i="7" s="1"/>
  <c r="A266" i="5"/>
  <c r="F131" i="4" s="1"/>
  <c r="A8" i="5"/>
  <c r="A367" i="5"/>
  <c r="A169" i="5"/>
  <c r="A313" i="4" s="1"/>
  <c r="A128" i="5"/>
  <c r="C44" i="4" s="1"/>
  <c r="A9" i="5"/>
  <c r="B9" i="7" s="1"/>
  <c r="A41" i="5"/>
  <c r="B37" i="7" s="1"/>
  <c r="A445" i="5"/>
  <c r="J30" i="11" s="1"/>
  <c r="A344" i="5"/>
  <c r="B189" i="4" s="1"/>
  <c r="A383" i="5"/>
  <c r="C18" i="8" s="1"/>
  <c r="A58" i="5"/>
  <c r="M8" i="4" s="1"/>
  <c r="A144" i="5"/>
  <c r="A315" i="5"/>
  <c r="Q129" i="4" s="1"/>
  <c r="A36" i="5"/>
  <c r="B36" i="7"/>
  <c r="A162" i="5"/>
  <c r="B43" i="8" s="1"/>
  <c r="A311" i="5"/>
  <c r="B168" i="4" s="1"/>
  <c r="A269" i="5"/>
  <c r="M130" i="4" s="1"/>
  <c r="A248" i="5"/>
  <c r="AD177" i="4" s="1"/>
  <c r="A67" i="5"/>
  <c r="B15" i="4" s="1"/>
  <c r="A46" i="5"/>
  <c r="B42" i="7" s="1"/>
  <c r="A432" i="5"/>
  <c r="B32" i="11" s="1"/>
  <c r="A122" i="5"/>
  <c r="B40" i="4" s="1"/>
  <c r="A291" i="5"/>
  <c r="B146" i="4" s="1"/>
  <c r="A193" i="5"/>
  <c r="B86" i="4" s="1"/>
  <c r="A15" i="5"/>
  <c r="C13" i="7" s="1"/>
  <c r="A134" i="5"/>
  <c r="B47" i="4" s="1"/>
  <c r="A192" i="5"/>
  <c r="B85" i="4" s="1"/>
  <c r="A419" i="5"/>
  <c r="B8" i="11" s="1"/>
  <c r="A155" i="5"/>
  <c r="B36" i="8" s="1"/>
  <c r="A96" i="5"/>
  <c r="J71" i="4" s="1"/>
  <c r="A394" i="5"/>
  <c r="B203" i="4" s="1"/>
  <c r="A98" i="5"/>
  <c r="J73" i="4" s="1"/>
  <c r="A121" i="5"/>
  <c r="A380" i="5"/>
  <c r="C43" i="8" s="1"/>
  <c r="A304" i="5"/>
  <c r="B160" i="4" s="1"/>
  <c r="A252" i="5"/>
  <c r="A177" i="5"/>
  <c r="A322" i="4" s="1"/>
  <c r="A85" i="5"/>
  <c r="L33" i="4" s="1"/>
  <c r="A94" i="5"/>
  <c r="H39" i="4" s="1"/>
  <c r="A250" i="5"/>
  <c r="B216" i="4" s="1"/>
  <c r="A262" i="5"/>
  <c r="B128" i="4" s="1"/>
  <c r="A34" i="5"/>
  <c r="B34" i="7" s="1"/>
  <c r="A345" i="5"/>
  <c r="B220" i="4" s="1"/>
  <c r="A322" i="5"/>
  <c r="B178" i="4" s="1"/>
  <c r="A254" i="5"/>
  <c r="A163" i="5"/>
  <c r="A307" i="4" s="1"/>
  <c r="A60" i="5"/>
  <c r="M10" i="4" s="1"/>
  <c r="A82" i="5"/>
  <c r="B31" i="4" s="1"/>
  <c r="A137" i="5"/>
  <c r="B20" i="8" s="1"/>
  <c r="A449" i="5"/>
  <c r="B46" i="11" s="1"/>
  <c r="A79" i="5"/>
  <c r="AB13" i="4" s="1"/>
  <c r="A22" i="5"/>
  <c r="B22" i="7" s="1"/>
  <c r="A66" i="5"/>
  <c r="M14" i="4" s="1"/>
  <c r="A110" i="5"/>
  <c r="N36" i="4" s="1"/>
  <c r="A306" i="5"/>
  <c r="B162" i="4" s="1"/>
  <c r="A316" i="5"/>
  <c r="Q130" i="4"/>
  <c r="A301" i="5"/>
  <c r="B156" i="4" s="1"/>
  <c r="A288" i="5"/>
  <c r="B143" i="4" s="1"/>
  <c r="A208" i="5"/>
  <c r="L98" i="4" s="1"/>
  <c r="A242" i="5"/>
  <c r="C208" i="4" s="1"/>
  <c r="A409" i="5"/>
  <c r="A389" i="5"/>
  <c r="AJ184" i="4" s="1"/>
  <c r="A180" i="5"/>
  <c r="A317" i="4" s="1"/>
  <c r="A268" i="5"/>
  <c r="G131" i="4" s="1"/>
  <c r="A24" i="5"/>
  <c r="B24" i="7" s="1"/>
  <c r="A97" i="5"/>
  <c r="J38" i="4" s="1"/>
  <c r="A93" i="5"/>
  <c r="A361" i="5"/>
  <c r="S175" i="4"/>
  <c r="A196" i="5"/>
  <c r="B89" i="4" s="1"/>
  <c r="A133" i="5"/>
  <c r="A212" i="5"/>
  <c r="M133" i="4" s="1"/>
  <c r="A238" i="5"/>
  <c r="A274" i="5"/>
  <c r="J130" i="4" s="1"/>
  <c r="A325" i="5"/>
  <c r="B181" i="4" s="1"/>
  <c r="A53" i="5"/>
  <c r="D2" i="4" s="1"/>
  <c r="A299" i="5"/>
  <c r="B153" i="4"/>
  <c r="A44" i="5"/>
  <c r="B40" i="7" s="1"/>
  <c r="A277" i="5"/>
  <c r="B132" i="4" s="1"/>
  <c r="A139" i="5"/>
  <c r="A378" i="5"/>
  <c r="F4" i="8" s="1"/>
  <c r="A198" i="5"/>
  <c r="B92" i="4"/>
  <c r="A105" i="5"/>
  <c r="M36" i="4" s="1"/>
  <c r="A31" i="5"/>
  <c r="B31" i="7" s="1"/>
  <c r="A141" i="5"/>
  <c r="A281" i="4" s="1"/>
  <c r="A271" i="5"/>
  <c r="J131" i="4" s="1"/>
  <c r="A351" i="5"/>
  <c r="I194" i="4" s="1"/>
  <c r="A203" i="5"/>
  <c r="I98" i="4" s="1"/>
  <c r="A324" i="5"/>
  <c r="B180" i="4" s="1"/>
  <c r="A143" i="5"/>
  <c r="A388" i="5"/>
  <c r="A113" i="5"/>
  <c r="O38" i="4" s="1"/>
  <c r="A333" i="5"/>
  <c r="F174" i="4" s="1"/>
  <c r="A377" i="5"/>
  <c r="E6" i="8"/>
  <c r="A149" i="5"/>
  <c r="A307" i="5"/>
  <c r="B163" i="4" s="1"/>
  <c r="A305" i="5"/>
  <c r="B161" i="4" s="1"/>
  <c r="A430" i="5"/>
  <c r="B28" i="11" s="1"/>
  <c r="A186" i="5"/>
  <c r="B64" i="8" s="1"/>
  <c r="A167" i="5"/>
  <c r="A311" i="4" s="1"/>
  <c r="B48" i="8"/>
  <c r="A40" i="5"/>
  <c r="A52" i="5"/>
  <c r="A356" i="5"/>
  <c r="R173" i="4"/>
  <c r="A406" i="5"/>
  <c r="A346" i="5"/>
  <c r="AD43" i="4" s="1"/>
  <c r="A420" i="5"/>
  <c r="B9" i="11"/>
  <c r="A70" i="5"/>
  <c r="M15" i="4" s="1"/>
  <c r="A78" i="5"/>
  <c r="AB12" i="4"/>
  <c r="A272" i="5"/>
  <c r="A172" i="5"/>
  <c r="M71" i="4" s="1"/>
  <c r="A179" i="5"/>
  <c r="A316" i="4" s="1"/>
  <c r="A393" i="5"/>
  <c r="B202" i="4" s="1"/>
  <c r="A88" i="5"/>
  <c r="V16" i="4" s="1"/>
  <c r="A55" i="5"/>
  <c r="B7" i="4" s="1"/>
  <c r="A109" i="5"/>
  <c r="A253" i="5"/>
  <c r="A161" i="5"/>
  <c r="A305" i="4" s="1"/>
  <c r="A403" i="5"/>
  <c r="Q223" i="4" s="1"/>
  <c r="A260" i="5"/>
  <c r="A263" i="5"/>
  <c r="B129" i="4"/>
  <c r="A292" i="5"/>
  <c r="B147" i="4" s="1"/>
  <c r="A68" i="5"/>
  <c r="V9" i="4" s="1"/>
  <c r="A448" i="5"/>
  <c r="B45" i="11" s="1"/>
  <c r="M168" i="4"/>
  <c r="A190" i="5"/>
  <c r="A282" i="5"/>
  <c r="B137" i="4" s="1"/>
  <c r="A429" i="5"/>
  <c r="B26" i="11" s="1"/>
  <c r="A243" i="5"/>
  <c r="E208" i="4" s="1"/>
  <c r="A314" i="5"/>
  <c r="Q128" i="4" s="1"/>
  <c r="A170" i="5"/>
  <c r="B69" i="4" s="1"/>
  <c r="A19" i="5"/>
  <c r="B19" i="7" s="1"/>
  <c r="A320" i="5"/>
  <c r="B171" i="4" s="1"/>
  <c r="A337" i="5"/>
  <c r="AJ185" i="4"/>
  <c r="A129" i="5"/>
  <c r="A210" i="5"/>
  <c r="M131" i="4" s="1"/>
  <c r="A204" i="5"/>
  <c r="I99" i="4" s="1"/>
  <c r="A119" i="5"/>
  <c r="R39" i="4" s="1"/>
  <c r="A358" i="5"/>
  <c r="R175" i="4"/>
  <c r="A362" i="5"/>
  <c r="T173" i="4" s="1"/>
  <c r="A353" i="5"/>
  <c r="Q171" i="4" s="1"/>
  <c r="A11" i="5"/>
  <c r="B12" i="7" s="1"/>
  <c r="A298" i="5"/>
  <c r="B152" i="4" s="1"/>
  <c r="A74" i="5"/>
  <c r="M16" i="4" s="1"/>
  <c r="A256" i="5"/>
  <c r="Q96" i="4"/>
  <c r="A423" i="5"/>
  <c r="B13" i="11" s="1"/>
  <c r="A392" i="5"/>
  <c r="B200" i="4"/>
  <c r="A411" i="5"/>
  <c r="A374" i="5"/>
  <c r="D4" i="8" s="1"/>
  <c r="A366" i="5"/>
  <c r="Q192" i="4" s="1"/>
  <c r="A382" i="5"/>
  <c r="C30" i="8"/>
  <c r="A321" i="5"/>
  <c r="B177" i="4" s="1"/>
  <c r="A152" i="5"/>
  <c r="A368" i="5"/>
  <c r="A91" i="5"/>
  <c r="G38" i="4" s="1"/>
  <c r="A395" i="5"/>
  <c r="B204" i="4" s="1"/>
  <c r="A47" i="5"/>
  <c r="B43" i="7" s="1"/>
  <c r="A300" i="5"/>
  <c r="B154" i="4" s="1"/>
  <c r="A400" i="5"/>
  <c r="B225" i="4" s="1"/>
  <c r="A379" i="5"/>
  <c r="F5" i="8" s="1"/>
  <c r="A275" i="5"/>
  <c r="K130" i="4"/>
  <c r="A302" i="5"/>
  <c r="B157" i="4" s="1"/>
  <c r="A342" i="5"/>
  <c r="A218" i="5"/>
  <c r="B105" i="4"/>
  <c r="A329" i="5"/>
  <c r="B185" i="4"/>
  <c r="A171" i="5"/>
  <c r="M70" i="4" s="1"/>
  <c r="A63" i="5"/>
  <c r="B12" i="4" s="1"/>
  <c r="A355" i="5"/>
  <c r="Q174" i="4" s="1"/>
  <c r="A23" i="5"/>
  <c r="B23" i="7" s="1"/>
  <c r="A360" i="5"/>
  <c r="S174" i="4" s="1"/>
  <c r="A217" i="5"/>
  <c r="B104" i="4" s="1"/>
  <c r="A223" i="5"/>
  <c r="B110" i="4" s="1"/>
  <c r="A219" i="5"/>
  <c r="B106" i="4"/>
  <c r="A225" i="5"/>
  <c r="B112" i="4" s="1"/>
  <c r="A220" i="5"/>
  <c r="B107" i="4"/>
  <c r="A226" i="5"/>
  <c r="B113" i="4" s="1"/>
  <c r="B58" i="8"/>
  <c r="X77" i="4"/>
  <c r="A87" i="5"/>
  <c r="V15" i="4" s="1"/>
  <c r="A114" i="5"/>
  <c r="O39" i="4" s="1"/>
  <c r="A442" i="5"/>
  <c r="K34" i="11" s="1"/>
  <c r="A336" i="5"/>
  <c r="J173" i="4" s="1"/>
  <c r="A166" i="5"/>
  <c r="A310" i="4" s="1"/>
  <c r="A425" i="5"/>
  <c r="B18" i="11" s="1"/>
  <c r="A184" i="5"/>
  <c r="B62" i="8" s="1"/>
  <c r="X81" i="4" s="1"/>
  <c r="A205" i="5"/>
  <c r="K98" i="4" s="1"/>
  <c r="A146" i="5"/>
  <c r="B61" i="4" s="1"/>
  <c r="A56" i="5"/>
  <c r="M7" i="4" s="1"/>
  <c r="A246" i="5"/>
  <c r="A227" i="5"/>
  <c r="B114" i="4" s="1"/>
  <c r="A228" i="5"/>
  <c r="B115" i="4" s="1"/>
  <c r="A222" i="5"/>
  <c r="B109" i="4" s="1"/>
  <c r="W148" i="4"/>
  <c r="H36" i="11"/>
  <c r="AL180" i="4"/>
  <c r="AL183" i="4"/>
  <c r="S150" i="4"/>
  <c r="I186" i="4"/>
  <c r="AL184" i="4"/>
  <c r="AL178" i="4"/>
  <c r="Z126" i="4"/>
  <c r="K37" i="4"/>
  <c r="J72" i="4"/>
  <c r="C64" i="8"/>
  <c r="H130" i="4"/>
  <c r="M169" i="4"/>
  <c r="A413" i="5"/>
  <c r="A435" i="5"/>
  <c r="B38" i="11" s="1"/>
  <c r="A7" i="5"/>
  <c r="S4" i="4" s="1"/>
  <c r="A261" i="5"/>
  <c r="B126" i="4" s="1"/>
  <c r="A450" i="5"/>
  <c r="B47" i="11" s="1"/>
  <c r="A111" i="5"/>
  <c r="N38" i="4" s="1"/>
  <c r="A102" i="5"/>
  <c r="M38" i="4" s="1"/>
  <c r="A30" i="5"/>
  <c r="B30" i="7" s="1"/>
  <c r="B214" i="4"/>
  <c r="C42" i="8"/>
  <c r="A352" i="5"/>
  <c r="A303" i="5"/>
  <c r="B159" i="4"/>
  <c r="A27" i="5"/>
  <c r="B27" i="7"/>
  <c r="A123" i="5"/>
  <c r="D63" i="4" s="1"/>
  <c r="A426" i="5"/>
  <c r="B20" i="11" s="1"/>
  <c r="A120" i="5"/>
  <c r="S39" i="4" s="1"/>
  <c r="A387" i="5"/>
  <c r="A245" i="5"/>
  <c r="AD174" i="4" s="1"/>
  <c r="A150" i="5"/>
  <c r="B31" i="8" s="1"/>
  <c r="A71" i="5"/>
  <c r="Y9" i="4" s="1"/>
  <c r="M34" i="4"/>
  <c r="W150" i="4"/>
  <c r="A292" i="4"/>
  <c r="A277" i="4"/>
  <c r="C12" i="8"/>
  <c r="C51" i="8"/>
  <c r="A434" i="5"/>
  <c r="B36" i="11"/>
  <c r="A441" i="5"/>
  <c r="K32" i="11" s="1"/>
  <c r="A206" i="5"/>
  <c r="J98" i="4" s="1"/>
  <c r="A130" i="5"/>
  <c r="A273" i="4" s="1"/>
  <c r="C59" i="8"/>
  <c r="C10" i="8"/>
  <c r="S142" i="4"/>
  <c r="C49" i="8"/>
  <c r="C61" i="8"/>
  <c r="C14" i="8"/>
  <c r="C13" i="8"/>
  <c r="C11" i="8"/>
  <c r="N173" i="4"/>
  <c r="C62" i="8"/>
  <c r="C47" i="8"/>
  <c r="C48" i="8"/>
  <c r="C27" i="8"/>
  <c r="F38" i="4"/>
  <c r="A32" i="5"/>
  <c r="B32" i="7" s="1"/>
  <c r="A437" i="5"/>
  <c r="I22" i="11" s="1"/>
  <c r="A37" i="5"/>
  <c r="K163" i="4"/>
  <c r="C9" i="8"/>
  <c r="C53" i="8"/>
  <c r="C44" i="8"/>
  <c r="C46" i="8"/>
  <c r="C28" i="8"/>
  <c r="H38" i="4"/>
  <c r="H72" i="4"/>
  <c r="A321" i="4"/>
  <c r="C33" i="8"/>
  <c r="C23" i="8"/>
  <c r="C60" i="8"/>
  <c r="C25" i="8"/>
  <c r="I131" i="4"/>
  <c r="M167" i="4"/>
  <c r="C63" i="8"/>
  <c r="B24" i="8"/>
  <c r="C21" i="8"/>
  <c r="C41" i="8"/>
  <c r="C20" i="8"/>
  <c r="C32" i="8"/>
  <c r="S153" i="4"/>
  <c r="A229" i="5"/>
  <c r="B116" i="4" s="1"/>
  <c r="C56" i="8"/>
  <c r="C50" i="8"/>
  <c r="C54" i="8"/>
  <c r="C8" i="8"/>
  <c r="C45" i="8"/>
  <c r="Z124" i="4"/>
  <c r="C29" i="8"/>
  <c r="A4" i="5"/>
  <c r="C2" i="7"/>
  <c r="W100" i="4"/>
  <c r="S100" i="4"/>
  <c r="O88" i="4"/>
  <c r="B52" i="4"/>
  <c r="B13" i="8"/>
  <c r="AG183" i="4"/>
  <c r="O220" i="4" s="1"/>
  <c r="O223" i="4" s="1"/>
  <c r="Z125" i="4"/>
  <c r="K118" i="4"/>
  <c r="Z118" i="4" s="1"/>
  <c r="E226" i="4"/>
  <c r="E225" i="4"/>
  <c r="E224" i="4"/>
  <c r="W141" i="4"/>
  <c r="S156" i="4"/>
  <c r="S149" i="4"/>
  <c r="W156" i="4"/>
  <c r="S146" i="4"/>
  <c r="S147" i="4"/>
  <c r="C40" i="8"/>
  <c r="C39" i="8"/>
  <c r="C38" i="8"/>
  <c r="C34" i="8"/>
  <c r="C37" i="8"/>
  <c r="C36" i="8"/>
  <c r="C19" i="8"/>
  <c r="C57" i="8"/>
  <c r="C35" i="8"/>
  <c r="C15" i="8"/>
  <c r="C24" i="8"/>
  <c r="C31" i="8"/>
  <c r="C58" i="8"/>
  <c r="C22" i="8"/>
  <c r="C55" i="8"/>
  <c r="C16" i="8"/>
  <c r="C17" i="8"/>
  <c r="C26" i="8"/>
  <c r="B50" i="8"/>
  <c r="M159" i="4"/>
  <c r="K131" i="4"/>
  <c r="R33" i="4"/>
  <c r="R34" i="4"/>
  <c r="A61" i="5"/>
  <c r="B11" i="4" s="1"/>
  <c r="A154" i="5"/>
  <c r="A417" i="5"/>
  <c r="D3" i="11" s="1"/>
  <c r="A183" i="5"/>
  <c r="A320" i="4" s="1"/>
  <c r="A330" i="5"/>
  <c r="B186" i="4" s="1"/>
  <c r="A103" i="5"/>
  <c r="L73" i="4" s="1"/>
  <c r="A207" i="5"/>
  <c r="K99" i="4" s="1"/>
  <c r="A412" i="5"/>
  <c r="A108" i="5"/>
  <c r="A396" i="5"/>
  <c r="B221" i="4" s="1"/>
  <c r="A276" i="5"/>
  <c r="A116" i="5"/>
  <c r="P39" i="4" s="1"/>
  <c r="A354" i="5"/>
  <c r="Q173" i="4"/>
  <c r="A142" i="5"/>
  <c r="B25" i="8" s="1"/>
  <c r="A331" i="5"/>
  <c r="L186" i="4" s="1"/>
  <c r="A175" i="5"/>
  <c r="A313" i="5"/>
  <c r="Q126" i="4" s="1"/>
  <c r="A280" i="5"/>
  <c r="B135" i="4"/>
  <c r="A284" i="5"/>
  <c r="B139" i="4"/>
  <c r="A213" i="5"/>
  <c r="B100" i="4" s="1"/>
  <c r="A125" i="5"/>
  <c r="B9" i="8" s="1"/>
  <c r="A77" i="5"/>
  <c r="AB11" i="4" s="1"/>
  <c r="A267" i="5"/>
  <c r="G130" i="4" s="1"/>
  <c r="A69" i="5"/>
  <c r="V10" i="4" s="1"/>
  <c r="A165" i="5"/>
  <c r="A364" i="5"/>
  <c r="A433" i="5"/>
  <c r="B34" i="11" s="1"/>
  <c r="A251" i="5"/>
  <c r="A328" i="5"/>
  <c r="B184" i="4" s="1"/>
  <c r="A287" i="5"/>
  <c r="B142" i="4" s="1"/>
  <c r="A39" i="5"/>
  <c r="A233" i="5"/>
  <c r="B120" i="4" s="1"/>
  <c r="A258" i="5"/>
  <c r="Q99" i="4" s="1"/>
  <c r="A339" i="5"/>
  <c r="L174" i="4" s="1"/>
  <c r="A376" i="5"/>
  <c r="D6" i="8" s="1"/>
  <c r="A104" i="5"/>
  <c r="M124" i="4" s="1"/>
  <c r="A317" i="5"/>
  <c r="Q131" i="4" s="1"/>
  <c r="A428" i="5"/>
  <c r="B24" i="11" s="1"/>
  <c r="A312" i="5"/>
  <c r="B169" i="4" s="1"/>
  <c r="A54" i="5"/>
  <c r="D3" i="4"/>
  <c r="A26" i="5"/>
  <c r="B26" i="7" s="1"/>
  <c r="A230" i="5"/>
  <c r="E116" i="4" s="1"/>
  <c r="A418" i="5"/>
  <c r="B6" i="11" s="1"/>
  <c r="A174" i="5"/>
  <c r="A84" i="5"/>
  <c r="G33" i="4" s="1"/>
  <c r="A236" i="5"/>
  <c r="B123" i="4" s="1"/>
  <c r="A199" i="5"/>
  <c r="B93" i="4" s="1"/>
  <c r="A136" i="5"/>
  <c r="B19" i="8" s="1"/>
  <c r="A188" i="5"/>
  <c r="A408" i="5"/>
  <c r="A138" i="5"/>
  <c r="A107" i="5"/>
  <c r="A211" i="5"/>
  <c r="M132" i="4" s="1"/>
  <c r="A43" i="5"/>
  <c r="B39" i="7" s="1"/>
  <c r="A18" i="5"/>
  <c r="B17" i="7" s="1"/>
  <c r="A106" i="5"/>
  <c r="M37" i="4"/>
  <c r="A126" i="5"/>
  <c r="B10" i="8" s="1"/>
  <c r="A323" i="5"/>
  <c r="B179" i="4" s="1"/>
  <c r="A241" i="5"/>
  <c r="C207" i="4" s="1"/>
  <c r="A33" i="5"/>
  <c r="B33" i="7" s="1"/>
  <c r="A447" i="5"/>
  <c r="B44" i="11" s="1"/>
  <c r="A440" i="5"/>
  <c r="I32" i="11" s="1"/>
  <c r="A265" i="5"/>
  <c r="F130" i="4" s="1"/>
  <c r="A297" i="5"/>
  <c r="B151" i="4" s="1"/>
  <c r="A231" i="5"/>
  <c r="E117" i="4" s="1"/>
  <c r="A197" i="5"/>
  <c r="B91" i="4" s="1"/>
  <c r="A232" i="5"/>
  <c r="E118" i="4" s="1"/>
  <c r="A285" i="5"/>
  <c r="B140" i="4" s="1"/>
  <c r="A200" i="5"/>
  <c r="B94" i="4" s="1"/>
  <c r="A45" i="5"/>
  <c r="B41" i="7" s="1"/>
  <c r="A99" i="5"/>
  <c r="K36" i="4" s="1"/>
  <c r="A234" i="5"/>
  <c r="B121" i="4" s="1"/>
  <c r="A191" i="5"/>
  <c r="B84" i="4" s="1"/>
  <c r="A438" i="5"/>
  <c r="I26" i="11" s="1"/>
  <c r="A402" i="5"/>
  <c r="N223" i="4"/>
  <c r="A21" i="5"/>
  <c r="B21" i="7" s="1"/>
  <c r="A182" i="5"/>
  <c r="A319" i="4" s="1"/>
  <c r="A73" i="5"/>
  <c r="Y11" i="4"/>
  <c r="A216" i="5"/>
  <c r="B103" i="4" s="1"/>
  <c r="A25" i="5"/>
  <c r="B25" i="7"/>
  <c r="A35" i="5"/>
  <c r="B35" i="7" s="1"/>
  <c r="A176" i="5"/>
  <c r="B54" i="8" s="1"/>
  <c r="A160" i="5"/>
  <c r="A304" i="4" s="1"/>
  <c r="A159" i="5"/>
  <c r="A158" i="5"/>
  <c r="A302" i="4" s="1"/>
  <c r="A157" i="5"/>
  <c r="A301" i="4" s="1"/>
  <c r="B38" i="8"/>
  <c r="I36" i="11"/>
  <c r="I38" i="11"/>
  <c r="I34" i="11"/>
  <c r="M73" i="4"/>
  <c r="L39" i="4"/>
  <c r="M39" i="4"/>
  <c r="A271" i="4"/>
  <c r="B42" i="4"/>
  <c r="B52" i="8"/>
  <c r="B77" i="4"/>
  <c r="A303" i="4"/>
  <c r="B40" i="8"/>
  <c r="O89" i="4"/>
  <c r="B35" i="8"/>
  <c r="A298" i="4"/>
  <c r="B55" i="4"/>
  <c r="B21" i="8"/>
  <c r="A287" i="4"/>
  <c r="A309" i="4"/>
  <c r="B46" i="8"/>
  <c r="L159" i="4" l="1"/>
  <c r="H183" i="4"/>
  <c r="L160" i="4"/>
  <c r="J183" i="4"/>
  <c r="L82" i="4"/>
  <c r="H181" i="4"/>
  <c r="L161" i="4"/>
  <c r="G72" i="4"/>
  <c r="J37" i="4"/>
  <c r="W158" i="4"/>
  <c r="B55" i="8"/>
  <c r="X74" i="4" s="1"/>
  <c r="W105" i="4"/>
  <c r="S155" i="4"/>
  <c r="R94" i="4"/>
  <c r="W104" i="4"/>
  <c r="W109" i="4" s="1"/>
  <c r="A282" i="4"/>
  <c r="D62" i="4"/>
  <c r="S105" i="4"/>
  <c r="J164" i="4"/>
  <c r="D41" i="4"/>
  <c r="B42" i="8"/>
  <c r="H73" i="4"/>
  <c r="B61" i="8"/>
  <c r="X80" i="4" s="1"/>
  <c r="M87" i="4"/>
  <c r="B60" i="8"/>
  <c r="X79" i="4" s="1"/>
  <c r="M119" i="4"/>
  <c r="D42" i="4"/>
  <c r="S145" i="4"/>
  <c r="B43" i="4"/>
  <c r="K38" i="4"/>
  <c r="B39" i="8"/>
  <c r="M74" i="4"/>
  <c r="M82" i="4" s="1"/>
  <c r="M162" i="4"/>
  <c r="B47" i="8"/>
  <c r="A156" i="5"/>
  <c r="A300" i="4" s="1"/>
  <c r="Y42" i="4"/>
  <c r="B211" i="4"/>
  <c r="B57" i="8"/>
  <c r="X76" i="4" s="1"/>
  <c r="M166" i="4"/>
  <c r="C43" i="4"/>
  <c r="B75" i="4"/>
  <c r="A306" i="4"/>
  <c r="M128" i="4"/>
  <c r="A294" i="4"/>
  <c r="B17" i="8"/>
  <c r="A299" i="4"/>
  <c r="M72" i="4"/>
  <c r="A278" i="4"/>
  <c r="S3" i="4"/>
  <c r="K70" i="4"/>
  <c r="M86" i="4"/>
  <c r="M160" i="4"/>
  <c r="L86" i="4"/>
  <c r="N89" i="4" s="1"/>
  <c r="F177" i="4" s="1"/>
  <c r="L68" i="4"/>
  <c r="L85" i="4" s="1"/>
  <c r="M123" i="4"/>
  <c r="Z193" i="4"/>
  <c r="L163" i="4"/>
  <c r="J181" i="4"/>
  <c r="AD175" i="4"/>
  <c r="B212" i="4"/>
  <c r="B16" i="8"/>
  <c r="B46" i="4"/>
  <c r="B62" i="4"/>
  <c r="K72" i="4"/>
  <c r="A293" i="4"/>
  <c r="B30" i="8"/>
  <c r="B26" i="8"/>
  <c r="A283" i="4"/>
  <c r="B28" i="8"/>
  <c r="A291" i="4"/>
  <c r="B41" i="8"/>
  <c r="J39" i="4"/>
  <c r="B22" i="8"/>
  <c r="A288" i="4"/>
  <c r="B56" i="4"/>
  <c r="B11" i="8"/>
  <c r="B44" i="4"/>
  <c r="A279" i="4"/>
  <c r="B48" i="4"/>
  <c r="B18" i="8"/>
  <c r="R68" i="4"/>
  <c r="L92" i="4"/>
  <c r="A296" i="4"/>
  <c r="B33" i="8"/>
  <c r="B54" i="4"/>
  <c r="A286" i="4"/>
  <c r="I18" i="11"/>
  <c r="B49" i="4"/>
  <c r="B27" i="8"/>
  <c r="A284" i="4"/>
  <c r="B50" i="4"/>
  <c r="L38" i="4"/>
  <c r="M122" i="4"/>
  <c r="M85" i="4"/>
  <c r="O93" i="4"/>
  <c r="B63" i="4"/>
  <c r="H174" i="4"/>
  <c r="AJ181" i="4"/>
  <c r="B53" i="8"/>
  <c r="B74" i="4"/>
  <c r="L72" i="4"/>
  <c r="M92" i="4"/>
  <c r="A280" i="4"/>
  <c r="B53" i="4"/>
  <c r="A272" i="4"/>
  <c r="B12" i="8"/>
  <c r="A101" i="5"/>
  <c r="A398" i="5"/>
  <c r="B223" i="4" s="1"/>
  <c r="A49" i="5"/>
  <c r="B45" i="7" s="1"/>
  <c r="A444" i="5"/>
  <c r="K28" i="11" s="1"/>
  <c r="A151" i="5"/>
  <c r="A164" i="5"/>
  <c r="A273" i="5"/>
  <c r="A427" i="5"/>
  <c r="B22" i="11" s="1"/>
  <c r="A365" i="5"/>
  <c r="A295" i="5"/>
  <c r="B149" i="4" s="1"/>
  <c r="A81" i="5"/>
  <c r="B20" i="4" s="1"/>
  <c r="A235" i="5"/>
  <c r="B122" i="4" s="1"/>
  <c r="A350" i="5"/>
  <c r="B194" i="4" s="1"/>
  <c r="A153" i="5"/>
  <c r="A38" i="5"/>
  <c r="A341" i="5"/>
  <c r="N175" i="4" s="1"/>
  <c r="A244" i="5"/>
  <c r="A92" i="5"/>
  <c r="A348" i="5"/>
  <c r="A86" i="5"/>
  <c r="M33" i="4" s="1"/>
  <c r="A249" i="5"/>
  <c r="A281" i="5"/>
  <c r="B136" i="4" s="1"/>
  <c r="A209" i="5"/>
  <c r="L99" i="4" s="1"/>
  <c r="A5" i="5"/>
  <c r="A145" i="5"/>
  <c r="A117" i="5"/>
  <c r="R38" i="4" s="1"/>
  <c r="A173" i="5"/>
  <c r="A257" i="5"/>
  <c r="Q98" i="4" s="1"/>
  <c r="A404" i="5"/>
  <c r="N224" i="4" s="1"/>
  <c r="A439" i="5"/>
  <c r="I28" i="11" s="1"/>
  <c r="A296" i="5"/>
  <c r="B150" i="4" s="1"/>
  <c r="A338" i="5"/>
  <c r="J174" i="4" s="1"/>
  <c r="A278" i="5"/>
  <c r="B133" i="4" s="1"/>
  <c r="A421" i="5"/>
  <c r="B10" i="11" s="1"/>
  <c r="A20" i="5"/>
  <c r="B20" i="7" s="1"/>
  <c r="A132" i="5"/>
  <c r="A264" i="5"/>
  <c r="B130" i="4" s="1"/>
  <c r="A48" i="5"/>
  <c r="B44" i="7" s="1"/>
  <c r="A326" i="5"/>
  <c r="B182" i="4" s="1"/>
  <c r="A224" i="5"/>
  <c r="B111" i="4" s="1"/>
  <c r="A168" i="5"/>
  <c r="A399" i="5"/>
  <c r="B224" i="4" s="1"/>
  <c r="A221" i="5"/>
  <c r="B108" i="4" s="1"/>
  <c r="A255" i="5"/>
  <c r="A310" i="5"/>
  <c r="B167" i="4" s="1"/>
  <c r="B44" i="8"/>
  <c r="A308" i="5"/>
  <c r="B164" i="4" s="1"/>
  <c r="A424" i="5"/>
  <c r="B16" i="11" s="1"/>
  <c r="A10" i="5"/>
  <c r="B11" i="7" s="1"/>
  <c r="A357" i="5"/>
  <c r="R174" i="4" s="1"/>
  <c r="A239" i="5"/>
  <c r="B206" i="4" s="1"/>
  <c r="A62" i="5"/>
  <c r="M11" i="4" s="1"/>
  <c r="A334" i="5"/>
  <c r="A140" i="5"/>
  <c r="A57" i="5"/>
  <c r="B8" i="4" s="1"/>
  <c r="A385" i="5"/>
  <c r="A95" i="5"/>
  <c r="A289" i="5"/>
  <c r="B144" i="4" s="1"/>
  <c r="A381" i="5"/>
  <c r="C52" i="8" s="1"/>
  <c r="A75" i="5"/>
  <c r="AB9" i="4" s="1"/>
  <c r="A64" i="5"/>
  <c r="M12" i="4" s="1"/>
  <c r="A347" i="5"/>
  <c r="AD44" i="4" s="1"/>
  <c r="Z42" i="4" s="1"/>
  <c r="A13" i="5"/>
  <c r="B14" i="7" s="1"/>
  <c r="A422" i="5"/>
  <c r="B12" i="11" s="1"/>
  <c r="A76" i="5"/>
  <c r="AB10" i="4" s="1"/>
  <c r="A401" i="5"/>
  <c r="B226" i="4" s="1"/>
  <c r="A50" i="5"/>
  <c r="B46" i="7" s="1"/>
  <c r="A286" i="5"/>
  <c r="B141" i="4" s="1"/>
  <c r="A293" i="5"/>
  <c r="B148" i="4" s="1"/>
  <c r="A318" i="5"/>
  <c r="A112" i="5"/>
  <c r="N39" i="4" s="1"/>
  <c r="A202" i="5"/>
  <c r="B96" i="4" s="1"/>
  <c r="A359" i="5"/>
  <c r="S173" i="4" s="1"/>
  <c r="A42" i="5"/>
  <c r="B38" i="7" s="1"/>
  <c r="A89" i="5"/>
  <c r="B38" i="4" s="1"/>
  <c r="A384" i="5"/>
  <c r="AJ177" i="4" s="1"/>
  <c r="A375" i="5"/>
  <c r="D5" i="8" s="1"/>
  <c r="A83" i="5"/>
  <c r="E33" i="4" s="1"/>
  <c r="A115" i="5"/>
  <c r="P38" i="4" s="1"/>
  <c r="A294" i="5"/>
  <c r="B155" i="4" s="1"/>
  <c r="A279" i="5"/>
  <c r="B134" i="4" s="1"/>
  <c r="A371" i="5"/>
  <c r="B2" i="8" s="1"/>
  <c r="A187" i="5"/>
  <c r="A181" i="5"/>
  <c r="A124" i="5"/>
  <c r="A372" i="5"/>
  <c r="B6" i="8" s="1"/>
  <c r="A270" i="5"/>
  <c r="I130" i="4" s="1"/>
  <c r="A195" i="5"/>
  <c r="B88" i="4" s="1"/>
  <c r="A247" i="5"/>
  <c r="A194" i="5"/>
  <c r="B87" i="4" s="1"/>
  <c r="A259" i="5"/>
  <c r="A215" i="5"/>
  <c r="B102" i="4" s="1"/>
  <c r="A59" i="5"/>
  <c r="B10" i="4" s="1"/>
  <c r="A349" i="5"/>
  <c r="B196" i="4" s="1"/>
  <c r="A131" i="5"/>
  <c r="A373" i="5"/>
  <c r="C6" i="8" s="1"/>
  <c r="A405" i="5"/>
  <c r="A443" i="5"/>
  <c r="K36" i="11" s="1"/>
  <c r="O187" i="4"/>
  <c r="L164" i="4" l="1"/>
  <c r="L181" i="4"/>
  <c r="L185" i="4" s="1"/>
  <c r="Z203" i="4"/>
  <c r="B37" i="8"/>
  <c r="H184" i="4"/>
  <c r="L87" i="4"/>
  <c r="J184" i="4"/>
  <c r="J185" i="4" s="1"/>
  <c r="AC42" i="4"/>
  <c r="AB42" i="4"/>
  <c r="AA42" i="4"/>
  <c r="AD178" i="4"/>
  <c r="B215" i="4"/>
  <c r="B32" i="8"/>
  <c r="A295" i="4"/>
  <c r="A318" i="4"/>
  <c r="B59" i="8"/>
  <c r="X78" i="4" s="1"/>
  <c r="B45" i="4"/>
  <c r="A276" i="4"/>
  <c r="B15" i="8"/>
  <c r="A270" i="4"/>
  <c r="B8" i="8"/>
  <c r="B41" i="4"/>
  <c r="H182" i="4"/>
  <c r="F179" i="4"/>
  <c r="H71" i="4"/>
  <c r="H37" i="4"/>
  <c r="B213" i="4"/>
  <c r="AD176" i="4"/>
  <c r="B49" i="8"/>
  <c r="A312" i="4"/>
  <c r="Z43" i="4"/>
  <c r="G2" i="7"/>
  <c r="S2" i="4"/>
  <c r="AJ180" i="4"/>
  <c r="H173" i="4"/>
  <c r="B51" i="8"/>
  <c r="B76" i="4"/>
  <c r="I39" i="4"/>
  <c r="I73" i="4"/>
  <c r="B210" i="4"/>
  <c r="AD173" i="4"/>
  <c r="K73" i="4"/>
  <c r="K39" i="4"/>
  <c r="A274" i="4"/>
  <c r="B14" i="8"/>
  <c r="K74" i="4" s="1"/>
  <c r="B51" i="4"/>
  <c r="A289" i="4"/>
  <c r="B57" i="4"/>
  <c r="B23" i="8"/>
  <c r="B34" i="8"/>
  <c r="A297" i="4"/>
  <c r="A308" i="4"/>
  <c r="B45" i="8"/>
  <c r="F53" i="4"/>
  <c r="K53" i="4"/>
  <c r="F44" i="4"/>
  <c r="K44" i="4"/>
  <c r="L128" i="4"/>
  <c r="L166" i="4" s="1"/>
  <c r="W167" i="4"/>
  <c r="F74" i="4" l="1"/>
  <c r="T80" i="4"/>
  <c r="T79" i="4"/>
  <c r="T81" i="4"/>
  <c r="T78" i="4"/>
  <c r="F56" i="4"/>
  <c r="K46" i="4"/>
  <c r="F54" i="4"/>
  <c r="F62" i="4"/>
  <c r="F48" i="4"/>
  <c r="F63" i="4"/>
  <c r="L168" i="4"/>
  <c r="L167" i="4"/>
  <c r="F178" i="4" s="1"/>
  <c r="F185" i="4" s="1"/>
  <c r="K54" i="4"/>
  <c r="K63" i="4"/>
  <c r="K62" i="4"/>
  <c r="F50" i="4"/>
  <c r="K48" i="4"/>
  <c r="K50" i="4"/>
  <c r="F41" i="4"/>
  <c r="F57" i="4"/>
  <c r="K57" i="4"/>
  <c r="F51" i="4"/>
  <c r="K51" i="4"/>
  <c r="F49" i="4"/>
  <c r="F78" i="4"/>
  <c r="F80" i="4"/>
  <c r="K60" i="4"/>
  <c r="F59" i="4"/>
  <c r="F60" i="4"/>
  <c r="K59" i="4"/>
  <c r="F42" i="4"/>
  <c r="F81" i="4"/>
  <c r="K52" i="4"/>
  <c r="F58" i="4"/>
  <c r="F79" i="4"/>
  <c r="K75" i="4"/>
  <c r="K55" i="4"/>
  <c r="K58" i="4"/>
  <c r="F75" i="4"/>
  <c r="F52" i="4"/>
  <c r="F77" i="4"/>
  <c r="K77" i="4"/>
  <c r="F55" i="4"/>
  <c r="K43" i="4"/>
  <c r="K47" i="4"/>
  <c r="F47" i="4"/>
  <c r="F43" i="4"/>
  <c r="F45" i="4"/>
  <c r="K45" i="4"/>
  <c r="K76" i="4"/>
  <c r="F76" i="4"/>
  <c r="AC43" i="4"/>
  <c r="AC44" i="4" s="1"/>
  <c r="AB43" i="4"/>
  <c r="AB44" i="4" s="1"/>
  <c r="T181" i="4" s="1"/>
  <c r="T185" i="4" s="1"/>
  <c r="AA43" i="4"/>
  <c r="AA44" i="4" s="1"/>
  <c r="K49" i="4"/>
  <c r="F46" i="4"/>
  <c r="K56" i="4"/>
  <c r="Q177" i="4" l="1"/>
  <c r="Q178" i="4"/>
  <c r="R182" i="4"/>
  <c r="Q179" i="4"/>
  <c r="O185" i="4"/>
  <c r="I185" i="4"/>
  <c r="M185" i="4"/>
  <c r="K185" i="4"/>
  <c r="L169" i="4"/>
  <c r="L118" i="4" s="1"/>
  <c r="AA183" i="4" l="1"/>
  <c r="Z183" i="4"/>
  <c r="Z184" i="4"/>
  <c r="AA184" i="4"/>
  <c r="AA187" i="4"/>
  <c r="Z185" i="4"/>
  <c r="Z187" i="4"/>
  <c r="AA185" i="4"/>
  <c r="F119" i="4"/>
  <c r="L122" i="4"/>
  <c r="L123" i="4"/>
  <c r="H180" i="4" s="1"/>
  <c r="H185" i="4" s="1"/>
  <c r="F187" i="4" s="1"/>
  <c r="Q185" i="4"/>
  <c r="T194" i="4"/>
  <c r="Q194" i="4"/>
  <c r="R195" i="4"/>
  <c r="R194" i="4"/>
  <c r="T195" i="4"/>
  <c r="T196" i="4" s="1"/>
  <c r="S195" i="4"/>
  <c r="S196" i="4" s="1"/>
  <c r="Q195" i="4"/>
  <c r="S194" i="4"/>
  <c r="Q196" i="4" l="1"/>
  <c r="R186" i="4"/>
  <c r="S186" i="4"/>
  <c r="R185" i="4"/>
  <c r="T186" i="4"/>
  <c r="Z186" i="4"/>
  <c r="AA186" i="4"/>
  <c r="O189" i="4" s="1"/>
  <c r="Z192" i="4" s="1"/>
  <c r="N227" i="4" l="1"/>
  <c r="N226" i="4"/>
  <c r="O224" i="4"/>
  <c r="O226" i="4"/>
  <c r="Z204" i="4"/>
  <c r="R180" i="4"/>
  <c r="Z199" i="4"/>
  <c r="AA198" i="4"/>
  <c r="AA199" i="4"/>
  <c r="Z198" i="4"/>
  <c r="AA200" i="4"/>
  <c r="Z200" i="4"/>
  <c r="R196" i="4"/>
  <c r="AA201" i="4" l="1"/>
  <c r="T189" i="4"/>
  <c r="Z194" i="4" s="1"/>
  <c r="Z2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FB8155DB-B86B-4BA8-95DB-AE547CE8F76E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<sst xmlns="http://schemas.openxmlformats.org/spreadsheetml/2006/main" count="1833" uniqueCount="1446">
  <si>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</si>
  <si>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</si>
  <si>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</si>
  <si>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</si>
  <si>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</si>
  <si>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</si>
  <si>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</si>
  <si>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</si>
  <si>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</si>
  <si>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</si>
  <si>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</si>
  <si>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</si>
  <si>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</si>
  <si>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</si>
  <si>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</si>
  <si>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</si>
  <si>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</si>
  <si>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</si>
  <si>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</si>
  <si>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</si>
  <si>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</si>
  <si>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</si>
  <si>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</si>
  <si>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</si>
  <si>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</si>
  <si>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</si>
  <si>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</si>
  <si>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</si>
  <si>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</si>
  <si>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</si>
  <si>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</si>
  <si>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</si>
  <si>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</si>
  <si>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</si>
  <si>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</si>
  <si>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</si>
  <si>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</si>
  <si>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</si>
  <si>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</si>
  <si>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</si>
  <si>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</si>
  <si>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</si>
  <si>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</si>
  <si>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</si>
  <si>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</si>
  <si>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</si>
  <si>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</si>
  <si>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</si>
  <si>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</si>
  <si>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</si>
  <si>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</si>
  <si>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</si>
  <si>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</si>
  <si>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</si>
  <si>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</si>
  <si>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</si>
  <si>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</si>
  <si>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</si>
  <si>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</si>
  <si>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</si>
  <si>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</si>
  <si>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</si>
  <si>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</si>
  <si>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</si>
  <si>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</si>
  <si>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</si>
  <si>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</si>
  <si>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</si>
  <si>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</si>
  <si>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</si>
  <si>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</si>
  <si>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</si>
  <si>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</si>
  <si>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</si>
  <si>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</si>
  <si>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</si>
  <si>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</si>
  <si>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</si>
  <si>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</si>
  <si>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</si>
  <si>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</si>
  <si>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</si>
  <si>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</si>
  <si>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</si>
  <si>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</si>
  <si>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</si>
  <si>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</si>
  <si>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</si>
  <si>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</si>
  <si>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</si>
  <si>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</si>
  <si>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</si>
  <si>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</si>
  <si>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</si>
  <si>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</si>
  <si>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</si>
  <si>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</si>
  <si>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</si>
  <si>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</si>
  <si>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</si>
  <si>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</si>
  <si>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</si>
  <si>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</si>
  <si>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</si>
  <si>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</si>
  <si>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</si>
  <si>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</si>
  <si>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</si>
  <si>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</si>
  <si>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</si>
  <si>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</si>
  <si>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</si>
  <si>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</si>
  <si>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</si>
  <si>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</si>
  <si>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</si>
  <si>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</si>
  <si>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</si>
  <si>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</si>
  <si>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</si>
  <si>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</si>
  <si>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</si>
  <si>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</si>
  <si>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</si>
  <si>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</si>
  <si>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</si>
  <si>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</si>
  <si>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</si>
  <si>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</si>
  <si>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</si>
  <si>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</si>
  <si>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</si>
  <si>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</si>
  <si>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</si>
  <si>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</si>
  <si>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</si>
  <si>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</si>
  <si>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</si>
  <si>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</si>
  <si>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</si>
  <si>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</si>
  <si>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</si>
  <si>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</si>
  <si>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</si>
  <si>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</si>
  <si>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</si>
  <si>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</si>
  <si>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</si>
  <si>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</si>
  <si>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</si>
  <si>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</si>
  <si>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</si>
  <si>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</si>
  <si>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</si>
  <si>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</si>
  <si>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</si>
  <si>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</si>
  <si>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</si>
  <si>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</si>
  <si>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</si>
  <si>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</si>
  <si>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</si>
  <si>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</si>
  <si>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</si>
  <si>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</si>
  <si>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</si>
  <si>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</si>
  <si>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</si>
  <si>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</si>
  <si>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</si>
  <si>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</si>
  <si>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</si>
  <si>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</si>
  <si>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</si>
  <si>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</si>
  <si>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</si>
  <si>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</si>
  <si>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</si>
  <si>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</si>
  <si>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</si>
  <si>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</si>
  <si>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</si>
  <si>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</si>
  <si>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</si>
  <si>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</si>
  <si>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</si>
  <si>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</si>
  <si>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</si>
  <si>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</si>
  <si>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</si>
  <si>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</si>
  <si>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</si>
  <si>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</si>
  <si>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</si>
  <si>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</si>
  <si>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</si>
  <si>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</si>
  <si>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</si>
  <si>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</si>
  <si>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</si>
  <si>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</si>
  <si>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</si>
  <si>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</si>
  <si>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</si>
  <si>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</si>
  <si>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</si>
  <si>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</si>
  <si>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</si>
  <si>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</si>
  <si>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</si>
  <si>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</si>
  <si>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</si>
  <si>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</si>
  <si>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</si>
  <si>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</si>
  <si>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</si>
  <si>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</si>
  <si>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</si>
  <si>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</si>
  <si>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</si>
  <si>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</si>
  <si>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</si>
  <si>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</si>
  <si>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</si>
  <si>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</si>
  <si>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</si>
  <si>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</si>
  <si>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</si>
  <si>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</si>
  <si>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</si>
  <si>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</si>
  <si>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</si>
  <si>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</si>
  <si>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</si>
  <si>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</si>
  <si>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</si>
  <si>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</si>
  <si>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</si>
  <si>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</si>
  <si>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</si>
  <si>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</si>
  <si>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</si>
  <si>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</si>
  <si>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</si>
  <si>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</si>
  <si>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</si>
  <si>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</si>
  <si>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</si>
  <si>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</si>
  <si>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</si>
  <si>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</si>
  <si>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</si>
  <si>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</si>
  <si>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</si>
  <si>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</si>
  <si>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</si>
  <si>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</si>
  <si>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</si>
  <si>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</si>
  <si>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</si>
  <si>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</si>
  <si>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</si>
  <si>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</si>
  <si>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</si>
  <si>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</si>
  <si>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</si>
  <si>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</si>
  <si>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</si>
  <si>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</si>
  <si>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</si>
  <si>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</si>
  <si>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</si>
  <si>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</si>
  <si>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</si>
  <si>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</si>
  <si>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</si>
  <si>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</si>
  <si>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</si>
  <si>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</si>
  <si>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</si>
  <si>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</si>
  <si>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</si>
  <si>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</si>
  <si>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</si>
  <si>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</si>
  <si>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</si>
  <si>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</si>
  <si>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</si>
  <si>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</si>
  <si>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</si>
  <si>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</si>
  <si>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</si>
  <si>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</si>
  <si>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</si>
  <si>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</si>
  <si>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</si>
  <si>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</si>
  <si>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</si>
  <si>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</si>
  <si>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</si>
  <si>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</si>
  <si>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</si>
  <si>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</si>
  <si>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</si>
  <si>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</si>
  <si>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</si>
  <si>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</si>
  <si>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</si>
  <si>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</si>
  <si>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</si>
  <si>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</si>
  <si>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</si>
  <si>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</si>
  <si>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</si>
  <si>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</si>
  <si>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</si>
  <si>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</si>
  <si>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</si>
  <si>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</si>
  <si>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</si>
  <si>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</si>
  <si>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</si>
  <si>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</si>
  <si>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</si>
  <si>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</si>
  <si>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</si>
  <si>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</si>
  <si>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</si>
  <si>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</si>
  <si>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</si>
  <si>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</si>
  <si>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</si>
  <si>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</si>
  <si>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</si>
  <si>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</si>
  <si>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</si>
  <si>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</si>
  <si>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</si>
  <si>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</si>
  <si>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</si>
  <si>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</si>
  <si>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</si>
  <si>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</si>
  <si>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</si>
  <si>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</si>
  <si>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</si>
  <si>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</si>
  <si>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</si>
  <si>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</si>
  <si>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</si>
  <si>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</si>
  <si>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</si>
  <si>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</si>
  <si>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</si>
  <si>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</si>
  <si>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</si>
  <si>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</si>
  <si>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</si>
  <si>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</si>
  <si>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</si>
  <si>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</si>
  <si>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</si>
  <si>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</si>
  <si>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</si>
  <si>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</si>
  <si>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</si>
  <si>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</si>
  <si>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</si>
  <si>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</si>
  <si>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</si>
  <si>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</si>
  <si>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</si>
  <si>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</si>
  <si>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</si>
  <si>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</si>
  <si>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</si>
  <si>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</si>
  <si>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</si>
  <si>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</si>
  <si>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</si>
  <si>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</si>
  <si>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</si>
  <si>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</si>
  <si>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</si>
  <si>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</si>
  <si>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</si>
  <si>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</si>
  <si>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</si>
  <si>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</si>
  <si>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</si>
  <si>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</si>
  <si>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</si>
  <si>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</si>
  <si>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</si>
  <si>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</si>
  <si>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</si>
  <si>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</si>
  <si>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</si>
  <si>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</si>
  <si>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</si>
  <si>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</si>
  <si>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</si>
  <si>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</si>
  <si>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</si>
  <si>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</si>
  <si>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</si>
  <si>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</si>
  <si>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</si>
  <si>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</si>
  <si>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</si>
  <si>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</si>
  <si>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</si>
  <si>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</si>
  <si>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</si>
  <si>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</si>
  <si>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</si>
  <si>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</si>
  <si>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</si>
  <si>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</si>
  <si>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</si>
  <si>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</si>
  <si>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</si>
  <si>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</si>
  <si>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</si>
  <si>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</si>
  <si>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</si>
  <si>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</si>
  <si>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</si>
  <si>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</si>
  <si>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</si>
  <si>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</si>
  <si>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</si>
  <si>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</si>
  <si>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</si>
  <si>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</si>
  <si>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</si>
  <si>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</si>
  <si>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</si>
  <si>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</si>
  <si>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</si>
  <si>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</si>
  <si>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</si>
  <si>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</si>
  <si>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</si>
  <si>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</si>
  <si>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</si>
  <si>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</si>
  <si>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</si>
  <si>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</si>
  <si>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</si>
  <si>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</si>
  <si>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</si>
  <si>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</si>
  <si>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</si>
  <si>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</si>
  <si>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</si>
  <si>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</si>
  <si>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</si>
  <si>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</si>
  <si>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</si>
  <si>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</si>
  <si>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</si>
  <si>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</si>
  <si>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</si>
  <si>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</si>
  <si>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</si>
  <si>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</si>
  <si>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</si>
  <si>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</si>
  <si>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</si>
  <si>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</si>
  <si>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</si>
  <si>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</si>
  <si>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</si>
  <si>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</si>
  <si>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</si>
  <si>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</si>
  <si>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</si>
  <si>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</si>
  <si>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</si>
  <si>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</si>
  <si>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</si>
  <si>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</si>
  <si>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</si>
  <si>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</si>
  <si>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</si>
  <si>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</si>
  <si>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</si>
  <si>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</si>
  <si>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</si>
  <si>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</si>
  <si>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</si>
  <si>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</si>
  <si>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</si>
  <si>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</si>
  <si>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</si>
  <si>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</si>
  <si>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</si>
  <si>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</si>
  <si>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</si>
  <si>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</si>
  <si>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</si>
  <si>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</si>
  <si>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</si>
  <si>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</si>
  <si>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</si>
  <si>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</si>
  <si>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</si>
  <si>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</si>
  <si>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</si>
  <si>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</si>
  <si>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</si>
  <si>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</si>
  <si>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</si>
  <si>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</si>
  <si>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</si>
  <si>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</si>
  <si>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</si>
  <si>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</si>
  <si>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</si>
  <si>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</si>
  <si>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</si>
  <si>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</si>
  <si>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</si>
  <si>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</si>
  <si>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</si>
  <si>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</si>
  <si>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</si>
  <si>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</si>
  <si>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</si>
  <si>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</si>
  <si>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</si>
  <si>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</si>
  <si>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</si>
  <si>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</si>
  <si>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</si>
  <si>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</si>
  <si>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</si>
  <si>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</si>
  <si>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</si>
  <si>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</si>
  <si>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</si>
  <si>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</si>
  <si>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</si>
  <si>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</si>
  <si>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</si>
  <si>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</si>
  <si>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</si>
  <si>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</si>
  <si>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</si>
  <si>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</si>
  <si>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</si>
  <si>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</si>
  <si>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</si>
  <si>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</si>
  <si>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</si>
  <si>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</si>
  <si>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</si>
  <si>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</si>
  <si>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</si>
  <si>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</si>
  <si>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</si>
  <si>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</si>
  <si>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</si>
  <si>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</si>
  <si>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</si>
  <si>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</si>
  <si>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</si>
  <si>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</si>
  <si>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</si>
  <si>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</si>
  <si>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</si>
  <si>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</si>
  <si>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</si>
  <si>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</si>
  <si>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</si>
  <si>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</si>
  <si>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</si>
  <si>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</si>
  <si>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</si>
  <si>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</si>
  <si>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</si>
  <si>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</si>
  <si>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</si>
  <si>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</si>
  <si>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</si>
  <si>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</si>
  <si>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</si>
  <si>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</si>
  <si>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</si>
  <si>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</si>
  <si>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</si>
  <si>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</si>
  <si>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</si>
  <si>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</si>
  <si>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</si>
  <si>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</si>
  <si>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</si>
  <si>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</si>
  <si>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</si>
  <si>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</si>
  <si>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</si>
  <si>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</si>
  <si>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</si>
  <si>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</si>
  <si>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</si>
  <si>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</si>
  <si>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</si>
  <si>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</si>
  <si>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</si>
  <si>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</si>
  <si>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</si>
  <si>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</si>
  <si>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</si>
  <si>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</si>
  <si>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</si>
  <si>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</si>
  <si>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</si>
  <si>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</si>
  <si>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</si>
  <si>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</si>
  <si>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</si>
  <si>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</si>
  <si>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</si>
  <si>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</si>
  <si>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</si>
  <si>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</si>
  <si>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</si>
  <si>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</si>
  <si>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</si>
  <si>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</si>
  <si>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</si>
  <si>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</si>
  <si>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</si>
  <si>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</si>
  <si>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</si>
  <si>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</si>
  <si>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</si>
  <si>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</si>
  <si>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</si>
  <si>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</si>
  <si>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</si>
  <si>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</si>
  <si>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</si>
  <si>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</si>
  <si>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</si>
  <si>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</si>
  <si>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</si>
  <si>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</si>
  <si>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</si>
  <si>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</si>
  <si>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</si>
  <si>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</si>
  <si>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</si>
  <si>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</si>
  <si>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</si>
  <si>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</si>
  <si>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</si>
  <si>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</si>
  <si>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</si>
  <si>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</si>
  <si>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</si>
  <si>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</si>
  <si>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</si>
  <si>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</si>
  <si>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</si>
  <si>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</si>
  <si>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</si>
  <si>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</si>
  <si>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</si>
  <si>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</si>
  <si>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</si>
  <si>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</si>
  <si>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</si>
  <si>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</si>
  <si>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</si>
  <si>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</si>
  <si>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</si>
  <si>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</si>
  <si>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</si>
  <si>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</si>
  <si>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</si>
  <si>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</si>
  <si>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</si>
  <si>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</si>
  <si>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</si>
  <si>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</si>
  <si>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</si>
  <si>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</si>
  <si>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</si>
  <si>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</si>
  <si>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</si>
  <si>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</si>
  <si>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</si>
  <si>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</si>
  <si>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</si>
  <si>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</si>
  <si>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</si>
  <si>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</si>
  <si>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</si>
  <si>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</si>
  <si>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</si>
  <si>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</si>
  <si>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</si>
  <si>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</si>
  <si>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</si>
  <si>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</si>
  <si>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</si>
  <si>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</si>
  <si>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</si>
  <si>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</si>
  <si>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</si>
  <si>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</si>
  <si>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</si>
  <si>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</si>
  <si>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</si>
  <si>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</si>
  <si>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</si>
  <si>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</si>
  <si>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</si>
  <si>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</si>
  <si>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</si>
  <si>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</si>
  <si>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</si>
  <si>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</si>
  <si>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</si>
  <si>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</si>
  <si>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</si>
  <si>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</si>
  <si>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</si>
  <si>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</si>
  <si>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</si>
  <si>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</si>
  <si>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</si>
  <si>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</si>
  <si>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</si>
  <si>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</si>
  <si>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</si>
  <si>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</si>
  <si>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</si>
  <si>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</si>
  <si>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</si>
  <si>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</si>
  <si>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</si>
  <si>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</si>
  <si>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</si>
  <si>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</si>
  <si>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</si>
  <si>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</si>
  <si>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</si>
  <si>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</si>
  <si>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</si>
  <si>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</si>
  <si>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</si>
  <si>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</si>
  <si>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</si>
  <si>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</si>
  <si>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</si>
  <si>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</si>
  <si>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</si>
  <si>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</si>
  <si>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</si>
  <si>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</si>
  <si>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</si>
  <si>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</si>
  <si>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</si>
  <si>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</si>
  <si>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</si>
  <si>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</si>
  <si>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</si>
  <si>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</si>
  <si>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</si>
  <si>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</si>
  <si>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</si>
  <si>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</si>
  <si>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</si>
  <si>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</si>
  <si>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</si>
  <si>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</si>
  <si>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</si>
  <si>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</si>
  <si>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</si>
  <si>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</si>
  <si>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</si>
  <si>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</si>
  <si>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</si>
  <si>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</si>
  <si>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</si>
  <si>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</si>
  <si>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</si>
  <si>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</si>
  <si>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</si>
  <si>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</si>
  <si>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</si>
  <si>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</si>
  <si>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</si>
  <si>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</si>
  <si>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</si>
  <si>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</si>
  <si>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</si>
  <si>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</si>
  <si>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</si>
  <si>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</si>
  <si>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</si>
  <si>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</si>
  <si>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</si>
  <si>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</si>
  <si>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</si>
  <si>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</si>
  <si>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</si>
  <si>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</si>
  <si>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</si>
  <si>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</si>
  <si>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</si>
  <si>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</si>
  <si>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</si>
  <si>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</si>
  <si>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</si>
  <si>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</si>
  <si>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</si>
  <si>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</si>
  <si>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</si>
  <si>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</si>
  <si>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</si>
  <si>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</si>
  <si>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</si>
  <si>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</si>
  <si>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</si>
  <si>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</si>
  <si>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</si>
  <si>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</si>
  <si>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</si>
  <si>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</si>
  <si>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</si>
  <si>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</si>
  <si>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</si>
  <si>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</si>
  <si>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</si>
  <si>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</si>
  <si>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</si>
  <si>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</si>
  <si>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</si>
  <si>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</si>
  <si>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</si>
  <si>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</si>
  <si>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</si>
  <si>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</si>
  <si>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</si>
  <si>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</si>
  <si>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</si>
  <si>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</si>
  <si>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</si>
  <si>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</si>
  <si>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</si>
  <si>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</si>
  <si>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</si>
  <si>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</si>
  <si>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</si>
  <si>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</si>
  <si>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</si>
  <si>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</si>
  <si>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</si>
  <si>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</si>
  <si>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</si>
  <si>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</si>
  <si>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</si>
  <si>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</si>
  <si>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</si>
  <si>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</si>
  <si>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</si>
  <si>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</si>
  <si>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</si>
  <si>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</si>
  <si>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</si>
  <si>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</si>
  <si>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</si>
  <si>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</si>
  <si>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</si>
  <si>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</si>
  <si>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</si>
  <si>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</si>
  <si>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</si>
  <si>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</si>
  <si>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</si>
  <si>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</si>
  <si>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</si>
  <si>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</si>
  <si>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</si>
  <si>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</si>
  <si>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</si>
  <si>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</si>
  <si>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</si>
  <si>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</si>
  <si>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</si>
  <si>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</si>
  <si>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</si>
  <si>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</si>
  <si>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</si>
  <si>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</si>
  <si>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</si>
  <si>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</si>
  <si>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</si>
  <si>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</si>
  <si>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</si>
  <si>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</si>
  <si>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</si>
  <si>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</si>
  <si>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</si>
  <si>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</si>
  <si>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</si>
  <si>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</si>
  <si>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</si>
  <si>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</si>
  <si>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</si>
  <si>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</si>
  <si>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</si>
  <si>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</si>
  <si>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</si>
  <si>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</si>
  <si>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</si>
  <si>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</si>
  <si>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</si>
  <si>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</si>
  <si>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</si>
  <si>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</si>
  <si>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</si>
  <si>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</si>
  <si>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</si>
  <si>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</si>
  <si>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</si>
  <si>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</si>
  <si>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</si>
  <si>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</si>
  <si>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</si>
  <si>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</si>
  <si>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</si>
  <si>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</si>
  <si>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</si>
  <si>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</si>
  <si>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</si>
  <si>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</si>
  <si>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</si>
  <si>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</si>
  <si>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</si>
  <si>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</si>
  <si>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</si>
  <si>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</si>
  <si>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</si>
  <si>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</si>
  <si>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</si>
  <si>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</si>
  <si>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</si>
  <si>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</si>
  <si>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</si>
  <si>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</si>
  <si>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</si>
  <si>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</si>
  <si>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</si>
  <si>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</si>
  <si>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</si>
  <si>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</si>
  <si>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</si>
  <si>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</si>
  <si>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</si>
  <si>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</si>
  <si>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</si>
  <si>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</si>
  <si>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</si>
  <si>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</si>
  <si>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</si>
  <si>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</si>
  <si>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</si>
  <si>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</si>
  <si>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</si>
  <si>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</si>
  <si>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</si>
  <si>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</si>
  <si>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</si>
  <si>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</si>
  <si>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</si>
  <si>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</si>
  <si>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</si>
  <si>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</si>
  <si>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</si>
  <si>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</si>
  <si>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</si>
  <si>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</si>
  <si>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</si>
  <si>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</si>
  <si>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</si>
  <si>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</si>
  <si>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</si>
  <si>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</si>
  <si>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</si>
  <si>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</si>
  <si>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</si>
  <si>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</si>
  <si>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</si>
  <si>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</si>
  <si>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</si>
  <si>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</si>
  <si>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</si>
  <si>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</si>
  <si>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</si>
  <si>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</si>
  <si>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</si>
  <si>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</si>
  <si>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</si>
  <si>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</si>
  <si>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</si>
  <si>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</si>
  <si>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</si>
  <si>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</si>
  <si>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</si>
  <si>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</si>
  <si>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</si>
  <si>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</si>
  <si>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</si>
  <si>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</si>
  <si>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</si>
  <si>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</si>
  <si>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</si>
  <si>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</si>
  <si>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</si>
  <si>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</si>
  <si>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</si>
  <si>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</si>
  <si>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</si>
  <si>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</si>
  <si>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</si>
  <si>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</si>
  <si>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</si>
  <si>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</si>
  <si>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</si>
  <si>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</si>
  <si>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</si>
  <si>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</si>
  <si>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</si>
  <si>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</si>
  <si>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</si>
  <si>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</si>
  <si>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</si>
  <si>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</si>
  <si>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</si>
  <si>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</si>
  <si>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</si>
  <si>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</si>
  <si>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</si>
  <si>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</si>
  <si>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</si>
  <si>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</si>
  <si>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</si>
  <si>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</si>
  <si>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</si>
  <si>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</si>
  <si>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</si>
  <si>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</si>
  <si>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</si>
  <si>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</si>
  <si>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</si>
  <si>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</si>
  <si>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</si>
  <si>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</si>
  <si>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</si>
  <si>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</si>
  <si>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</si>
  <si>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</si>
  <si>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</si>
  <si>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</si>
  <si>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</si>
  <si>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</si>
  <si>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</si>
  <si>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</si>
  <si>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</si>
  <si>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</si>
  <si>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</si>
  <si>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</si>
  <si>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</si>
  <si>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</si>
  <si>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</si>
  <si>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</si>
  <si>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</si>
  <si>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</si>
  <si>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</si>
  <si>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</si>
  <si>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</si>
  <si>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</si>
  <si>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</si>
  <si>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</si>
  <si>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</si>
  <si>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</si>
  <si>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</si>
  <si>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</si>
  <si>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</si>
  <si>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</si>
  <si>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</si>
  <si>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</si>
  <si>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</si>
  <si>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</si>
  <si>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</si>
  <si>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</si>
  <si>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</si>
  <si>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</si>
  <si>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</si>
  <si>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</si>
  <si>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</si>
  <si>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</si>
  <si>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</si>
  <si>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</si>
  <si>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</si>
  <si>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</si>
  <si>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</si>
  <si>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</si>
  <si>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</si>
  <si>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</si>
  <si>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</si>
  <si>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</si>
  <si>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</si>
  <si>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</si>
  <si>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</si>
  <si>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</si>
  <si>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</si>
  <si>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</si>
  <si>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</si>
  <si>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</si>
  <si>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</si>
  <si>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</si>
  <si>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</si>
  <si>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</si>
  <si>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</si>
  <si>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</si>
  <si>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</si>
  <si>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</si>
  <si>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</si>
  <si>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</si>
  <si>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</si>
  <si>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</si>
  <si>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</si>
  <si>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</si>
  <si>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</si>
  <si>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</si>
  <si>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</si>
  <si>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</si>
  <si>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</si>
  <si>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</si>
  <si>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</si>
  <si>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</si>
  <si>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</si>
  <si>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</si>
  <si>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</si>
  <si>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</si>
  <si>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</si>
  <si>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</si>
  <si>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</si>
  <si>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</si>
  <si>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</si>
  <si>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</si>
  <si>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</si>
  <si>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</si>
  <si>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</si>
  <si>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</si>
  <si>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</si>
  <si>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</si>
  <si>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</si>
  <si>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</si>
  <si>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</si>
  <si>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</si>
  <si>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</si>
  <si>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</si>
  <si>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</si>
  <si>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</si>
  <si>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</si>
  <si>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</si>
  <si>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</si>
  <si>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</si>
  <si>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</si>
  <si>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</si>
  <si>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</si>
  <si>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</si>
  <si>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</si>
  <si>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</si>
  <si>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</si>
  <si>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</si>
  <si>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</si>
  <si>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</si>
  <si>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</si>
  <si>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</si>
  <si>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</si>
  <si>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</si>
  <si>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</si>
  <si>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</si>
  <si>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</si>
  <si>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</si>
  <si>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</si>
  <si>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</si>
  <si>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</si>
  <si>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</si>
  <si>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</si>
  <si>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</si>
  <si>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</si>
  <si>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</si>
  <si>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</si>
  <si>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</si>
  <si>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</si>
  <si>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</si>
  <si>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</si>
  <si>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</si>
  <si>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</si>
  <si>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</si>
  <si>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</si>
  <si>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</si>
  <si>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</si>
  <si>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</si>
  <si>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</si>
  <si>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</si>
  <si>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</si>
  <si>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</si>
  <si>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</si>
  <si>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</si>
  <si>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</si>
  <si>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</si>
  <si>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</si>
  <si>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</si>
  <si>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</si>
  <si>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</si>
  <si>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</si>
  <si>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</si>
  <si>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</si>
  <si>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</si>
  <si>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</si>
  <si>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</si>
  <si>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</si>
  <si>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</si>
  <si>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</si>
  <si>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</si>
  <si>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</si>
  <si>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</si>
  <si>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</si>
  <si>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</si>
  <si>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</si>
  <si>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</si>
  <si>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</si>
  <si>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</si>
  <si>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</si>
  <si>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</si>
  <si>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</si>
  <si>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</si>
  <si>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</si>
  <si>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</si>
  <si>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</si>
  <si>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</si>
  <si>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</si>
  <si>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</si>
  <si>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</si>
  <si>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</si>
  <si>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</si>
  <si>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</si>
  <si>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</si>
  <si>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</si>
  <si>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</si>
  <si>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</si>
  <si>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</si>
  <si>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</si>
  <si>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</si>
  <si>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</si>
  <si>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</si>
  <si>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</si>
  <si>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</si>
  <si>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</si>
  <si>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</si>
  <si>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</si>
  <si>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</si>
  <si>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</si>
  <si>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</si>
  <si>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</si>
  <si>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</si>
  <si>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</si>
  <si>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</si>
  <si>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</si>
  <si>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</si>
  <si>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</si>
  <si>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</si>
  <si>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</si>
  <si>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</si>
  <si>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</si>
  <si>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</si>
  <si>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</si>
  <si>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</si>
  <si>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</si>
  <si>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</si>
  <si>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</si>
  <si>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</si>
  <si>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</si>
  <si>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</si>
  <si>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</si>
  <si>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</si>
  <si>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</si>
  <si>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</si>
  <si>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</si>
  <si>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</si>
  <si>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</si>
  <si>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</si>
  <si>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</si>
  <si>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</si>
  <si>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</si>
  <si>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</si>
  <si>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</si>
  <si>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</si>
  <si>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</si>
  <si>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</si>
  <si>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</si>
  <si>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</si>
  <si>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</si>
  <si>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</si>
  <si>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</si>
  <si>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</si>
  <si>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</si>
  <si>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</si>
  <si>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</si>
  <si>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</si>
  <si>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</si>
  <si>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</si>
  <si>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</si>
  <si>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</si>
  <si>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</si>
  <si>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</si>
  <si>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</si>
  <si>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</si>
  <si>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</si>
  <si>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</si>
  <si>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</si>
  <si>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</si>
  <si>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</si>
  <si>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</si>
  <si>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</si>
  <si>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</si>
  <si>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</si>
  <si>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</si>
  <si>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</si>
  <si>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</si>
  <si>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</si>
  <si>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</si>
  <si>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</si>
  <si>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</si>
  <si>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</si>
  <si>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</si>
  <si>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</si>
  <si>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</si>
  <si>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</si>
  <si>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</si>
  <si>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</si>
  <si>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</si>
  <si>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</si>
  <si>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</si>
  <si>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</si>
  <si>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</si>
  <si>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</si>
  <si>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</si>
  <si>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</si>
  <si>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</si>
  <si>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</si>
  <si>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</si>
  <si>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</si>
  <si>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</si>
  <si>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</si>
  <si>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</si>
  <si>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</si>
  <si>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</si>
  <si>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</si>
  <si>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</si>
  <si>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</si>
  <si>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</si>
  <si>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</si>
  <si>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</si>
  <si>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</si>
  <si>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</si>
  <si>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</si>
  <si>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</si>
  <si>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</si>
  <si>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</si>
  <si>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</si>
  <si>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</si>
  <si>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</si>
  <si>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</si>
  <si>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</si>
  <si>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</si>
  <si>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</si>
  <si>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</si>
  <si>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</si>
  <si>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</si>
  <si>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</si>
  <si>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</si>
  <si>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</si>
  <si>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</si>
  <si>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</si>
  <si>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</si>
  <si>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</si>
  <si>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</si>
  <si>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</si>
  <si>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</si>
  <si>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</si>
  <si>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</si>
  <si>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</si>
  <si>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</si>
  <si>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</si>
  <si>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</si>
  <si>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</si>
  <si>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</si>
  <si>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</si>
  <si>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</si>
  <si>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</si>
  <si>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</si>
  <si>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</si>
  <si>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</si>
  <si>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</si>
  <si>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</si>
  <si>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</si>
  <si>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</si>
  <si>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</si>
  <si>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</si>
  <si>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</si>
  <si>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</si>
  <si>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</si>
  <si>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</si>
  <si>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</si>
  <si>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</si>
  <si>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</si>
  <si>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>Version: 1.10</t>
  </si>
  <si>
    <t>version: 1.10</t>
  </si>
  <si>
    <t>Versione: 1.10</t>
  </si>
  <si>
    <t>rispettivo Suisse-Bilanz Versione 1.19</t>
  </si>
  <si>
    <t>correspondant Suisse-Bilanz version 1.19</t>
  </si>
  <si>
    <t>dazugehörende Suisse-Bilanz Version 1.19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</si>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</sst>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49" fontId="36" fillId="26" borderId="0" xfId="94" applyNumberFormat="1" applyFont="1" applyFill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BF7F9647-F3B5-4E21-B748-920386A7A6B6}"/>
    <cellStyle name="20 % - Accent2" xfId="8" xr:uid="{EA56CB12-A6A2-4EF6-9B4B-52B57CC5589F}"/>
    <cellStyle name="20 % - Accent3" xfId="9" xr:uid="{D644923E-A6B0-45D9-B675-F2A942E8B06E}"/>
    <cellStyle name="20 % - Accent4" xfId="10" xr:uid="{720C6C01-BF9D-4705-A888-C88CA2E079C6}"/>
    <cellStyle name="20 % - Accent5" xfId="11" xr:uid="{296E0F40-3412-4E03-8996-461ECB793477}"/>
    <cellStyle name="20 % - Accent6" xfId="12" xr:uid="{48AD7BAF-D367-4387-9587-99F95756BE86}"/>
    <cellStyle name="20% - Akzent1" xfId="13" xr:uid="{260CC3C3-7C7B-462A-812C-77C20B1E620C}"/>
    <cellStyle name="20% - Akzent2" xfId="14" xr:uid="{0FEA6314-5048-4EE1-A1F4-E7AA103D4202}"/>
    <cellStyle name="20% - Akzent3" xfId="15" xr:uid="{4A88118B-6D1C-406F-9E1D-EE48E0FEB7A0}"/>
    <cellStyle name="20% - Akzent4" xfId="16" xr:uid="{F852D576-DBFE-4366-BCA3-4A82CDC96DD6}"/>
    <cellStyle name="20% - Akzent5" xfId="17" xr:uid="{49A19570-38C1-4E13-8756-F8CD228E0EF6}"/>
    <cellStyle name="20% - Akzent6" xfId="18" xr:uid="{657E5258-8C06-4F2B-BE61-00607E37C1B9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5A957E55-299F-4983-B020-316093FC1415}"/>
    <cellStyle name="40 % - Accent2" xfId="26" xr:uid="{A03CA783-CDE6-46BE-9ECB-CC5831B210C3}"/>
    <cellStyle name="40 % - Accent3" xfId="27" xr:uid="{3D404CB4-25BB-42E5-BC7E-7A755D2A4FBD}"/>
    <cellStyle name="40 % - Accent4" xfId="28" xr:uid="{18AB5D91-6619-4EF8-9624-289A54BC5CC2}"/>
    <cellStyle name="40 % - Accent5" xfId="29" xr:uid="{6015F0C4-3DFF-4ED2-9FA1-1B00B139F5E2}"/>
    <cellStyle name="40 % - Accent6" xfId="30" xr:uid="{7FA6FD35-AC1F-4E8A-958D-7FA87CFAEBE0}"/>
    <cellStyle name="40% - Akzent1" xfId="31" xr:uid="{17C851B0-3226-45FF-A29F-96CA28C82E67}"/>
    <cellStyle name="40% - Akzent2" xfId="32" xr:uid="{687FF26B-F150-4B20-A361-CADC97437BCE}"/>
    <cellStyle name="40% - Akzent3" xfId="33" xr:uid="{6B46D106-2B97-4DF9-A80A-C3E9775B222A}"/>
    <cellStyle name="40% - Akzent4" xfId="34" xr:uid="{12FF3151-E7D2-41DC-88B8-A6E947C3FC47}"/>
    <cellStyle name="40% - Akzent5" xfId="35" xr:uid="{FA40F151-82D3-4767-9FCF-BDCEF7C9A8D4}"/>
    <cellStyle name="40% - Akzent6" xfId="36" xr:uid="{82264459-3A77-41A8-87C7-CB20155F4A85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224940C-576A-43D4-BA45-F291B046AE11}"/>
    <cellStyle name="60 % - Accent2" xfId="44" xr:uid="{E2142689-4395-4A73-9DCA-879DB5B83515}"/>
    <cellStyle name="60 % - Accent3" xfId="45" xr:uid="{140EEBC1-F642-4EC8-874D-B4F2F7874342}"/>
    <cellStyle name="60 % - Accent4" xfId="46" xr:uid="{3BA5BB95-9155-419A-922C-74285B4ABD05}"/>
    <cellStyle name="60 % - Accent5" xfId="47" xr:uid="{26103D77-0A33-4531-B8CA-560A562B078C}"/>
    <cellStyle name="60 % - Accent6" xfId="48" xr:uid="{F8CF9FA0-9B4F-406C-A927-5343BE3E7646}"/>
    <cellStyle name="60% - Akzent1" xfId="49" xr:uid="{52C3CDCE-972F-421C-ACD0-BB227D1E84CA}"/>
    <cellStyle name="60% - Akzent2" xfId="50" xr:uid="{74D5F803-6F89-4064-90FB-DFA0A2A581F5}"/>
    <cellStyle name="60% - Akzent3" xfId="51" xr:uid="{E0C350C2-BE00-4220-BB5A-3A9C956DE92E}"/>
    <cellStyle name="60% - Akzent4" xfId="52" xr:uid="{12EE270E-99A7-41ED-849B-5A7F0307ADDE}"/>
    <cellStyle name="60% - Akzent5" xfId="53" xr:uid="{52B73B7B-1071-42C3-A9B4-6E260522212B}"/>
    <cellStyle name="60% - Akzent6" xfId="54" xr:uid="{B491DEAA-DEE5-485E-989B-FDF8E1950ACF}"/>
    <cellStyle name="Accent1" xfId="55" xr:uid="{6EAF0E69-5D14-48C3-9D70-4FD8BBCAA27E}"/>
    <cellStyle name="Accent2" xfId="56" xr:uid="{8280D38D-477F-4E57-852C-0676CF8EC47E}"/>
    <cellStyle name="Accent3" xfId="57" xr:uid="{A259BA8F-42DB-460E-A703-E7C75549354B}"/>
    <cellStyle name="Accent4" xfId="58" xr:uid="{2836C969-9B65-4619-B142-1D069DEBAF29}"/>
    <cellStyle name="Accent5" xfId="59" xr:uid="{2BA3A79D-0185-4D8C-B1C7-68FD81CE0AD6}"/>
    <cellStyle name="Accent6" xfId="60" xr:uid="{DFEE0966-482B-4FC2-880B-7083BBCC2747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164F7F24-6FDB-4446-A99A-0DC40F5F0594}"/>
    <cellStyle name="Berechnung" xfId="69" builtinId="22" customBuiltin="1"/>
    <cellStyle name="Calcul" xfId="70" xr:uid="{A071D7E4-0890-42F7-8228-3C64A60AF507}"/>
    <cellStyle name="Cellule liée" xfId="71" xr:uid="{C26A6857-E1F3-4E08-927B-7FF30F9D8497}"/>
    <cellStyle name="Commentaire" xfId="72" xr:uid="{72C30EC7-DA97-4843-B587-F91F4D454488}"/>
    <cellStyle name="dbkatalog" xfId="73" xr:uid="{85F0BDA0-D7D3-4CE6-B299-BFAED36743B0}"/>
    <cellStyle name="DB-Katalog" xfId="74" xr:uid="{28421B92-3EB1-4873-BADB-A118EEAA8578}"/>
    <cellStyle name="Eingabe" xfId="75" builtinId="20" customBuiltin="1"/>
    <cellStyle name="Entrée" xfId="76" xr:uid="{62B8FD7C-7719-4A4B-AEEF-B8D66831C93B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F3A10E93-1A46-49AA-B1C0-A8FB27CB4842}"/>
    <cellStyle name="Lien hypertexte" xfId="81" xr:uid="{DB240BA0-8BB0-41F3-8902-B55DC60B1098}"/>
    <cellStyle name="Lien hypertexte visité" xfId="82" xr:uid="{5B0A7A3B-42B4-4907-A011-77744AB283EF}"/>
    <cellStyle name="Lien hypertexte_Texte" xfId="83" xr:uid="{31E48339-9533-4B87-AF36-D2DD2747D949}"/>
    <cellStyle name="Link" xfId="84" builtinId="8"/>
    <cellStyle name="Neutral" xfId="85" builtinId="28" customBuiltin="1"/>
    <cellStyle name="Neutre" xfId="86" xr:uid="{33A93AAB-6F23-4505-93C9-A9027CE9597D}"/>
    <cellStyle name="Normal 2" xfId="87" xr:uid="{16CC68E6-32F9-452A-88C1-CC77DA684CCB}"/>
    <cellStyle name="Normal 3" xfId="88" xr:uid="{724C2C17-CFB7-4939-B936-CC423F30AF0A}"/>
    <cellStyle name="Normal_AAdossier03" xfId="89" xr:uid="{2A03459D-B9C3-4345-AE83-2E875A326C5D}"/>
    <cellStyle name="Notiz" xfId="90" builtinId="10" customBuiltin="1"/>
    <cellStyle name="Satisfaisant" xfId="91" xr:uid="{C8297A99-D7DA-4A6A-8ADC-30DE59DE6342}"/>
    <cellStyle name="Schlecht" xfId="92" builtinId="27" customBuiltin="1"/>
    <cellStyle name="Sortie" xfId="93" xr:uid="{1A1C9A37-EEF5-43EB-A5DA-9D7F1C95C554}"/>
    <cellStyle name="Standard" xfId="0" builtinId="0"/>
    <cellStyle name="Standard_Suisse-Bilanz 20131" xfId="94" xr:uid="{0E231608-6F02-4C8F-A3EF-EBDA95F2DA2E}"/>
    <cellStyle name="Texte explicatif" xfId="95" xr:uid="{5E713EBD-9B79-46B6-A35F-3668329D330B}"/>
    <cellStyle name="Titre" xfId="96" xr:uid="{FCEC5AC3-FC14-4FD9-808D-18848E0716BE}"/>
    <cellStyle name="Titre 1" xfId="97" xr:uid="{AEA1A943-718A-453E-B7F3-355AAB9FBC55}"/>
    <cellStyle name="Titre 2" xfId="98" xr:uid="{6CCE752B-470E-4C93-A417-0358C5918D30}"/>
    <cellStyle name="Titre 3" xfId="99" xr:uid="{988A0A53-022B-4487-8F3C-C0E5BEFE586F}"/>
    <cellStyle name="Titre 4" xfId="100" xr:uid="{D67DE528-A034-4C0E-8EEE-189819D113DA}"/>
    <cellStyle name="Titre_Texte" xfId="101" xr:uid="{A984FACF-79FF-416D-ABC3-AA7BE723C7D1}"/>
    <cellStyle name="Total" xfId="102" xr:uid="{A7EEE9EA-ABD6-4C11-BB49-A583EB90043D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E5BC3743-D67E-4907-8C2B-D05124BC338A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68" name="Logo">
          <a:extLst>
            <a:ext uri="{FF2B5EF4-FFF2-40B4-BE49-F238E27FC236}">
              <a16:creationId xmlns:a16="http://schemas.microsoft.com/office/drawing/2014/main" id="{CE791C79-589B-1A53-FC8C-4DF9404A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412750</xdr:colOff>
      <xdr:row>0</xdr:row>
      <xdr:rowOff>0</xdr:rowOff>
    </xdr:from>
    <xdr:to>
      <xdr:col>32</xdr:col>
      <xdr:colOff>571500</xdr:colOff>
      <xdr:row>49</xdr:row>
      <xdr:rowOff>95250</xdr:rowOff>
    </xdr:to>
    <xdr:pic>
      <xdr:nvPicPr>
        <xdr:cNvPr id="12369" name="Grafik 1">
          <a:extLst>
            <a:ext uri="{FF2B5EF4-FFF2-40B4-BE49-F238E27FC236}">
              <a16:creationId xmlns:a16="http://schemas.microsoft.com/office/drawing/2014/main" id="{71E653DE-6A38-A4E0-17BC-312C23AC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0"/>
          <a:ext cx="6254750" cy="823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381000</xdr:colOff>
      <xdr:row>50</xdr:row>
      <xdr:rowOff>25400</xdr:rowOff>
    </xdr:from>
    <xdr:to>
      <xdr:col>31</xdr:col>
      <xdr:colOff>266700</xdr:colOff>
      <xdr:row>97</xdr:row>
      <xdr:rowOff>25400</xdr:rowOff>
    </xdr:to>
    <xdr:pic>
      <xdr:nvPicPr>
        <xdr:cNvPr id="12370" name="Grafik 2">
          <a:extLst>
            <a:ext uri="{FF2B5EF4-FFF2-40B4-BE49-F238E27FC236}">
              <a16:creationId xmlns:a16="http://schemas.microsoft.com/office/drawing/2014/main" id="{CFC438C6-01FC-E849-AA8D-6A385202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8328025"/>
          <a:ext cx="5219700" cy="746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25400</xdr:colOff>
      <xdr:row>0</xdr:row>
      <xdr:rowOff>47625</xdr:rowOff>
    </xdr:from>
    <xdr:to>
      <xdr:col>24</xdr:col>
      <xdr:colOff>311150</xdr:colOff>
      <xdr:row>49</xdr:row>
      <xdr:rowOff>133350</xdr:rowOff>
    </xdr:to>
    <xdr:pic>
      <xdr:nvPicPr>
        <xdr:cNvPr id="12371" name="Grafik 3">
          <a:extLst>
            <a:ext uri="{FF2B5EF4-FFF2-40B4-BE49-F238E27FC236}">
              <a16:creationId xmlns:a16="http://schemas.microsoft.com/office/drawing/2014/main" id="{AD39CA3B-EF99-09EA-12A1-65BF7886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275" y="47625"/>
          <a:ext cx="6143625" cy="822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50</xdr:row>
      <xdr:rowOff>9525</xdr:rowOff>
    </xdr:from>
    <xdr:to>
      <xdr:col>21</xdr:col>
      <xdr:colOff>819150</xdr:colOff>
      <xdr:row>96</xdr:row>
      <xdr:rowOff>92075</xdr:rowOff>
    </xdr:to>
    <xdr:pic>
      <xdr:nvPicPr>
        <xdr:cNvPr id="12372" name="Grafik 4">
          <a:extLst>
            <a:ext uri="{FF2B5EF4-FFF2-40B4-BE49-F238E27FC236}">
              <a16:creationId xmlns:a16="http://schemas.microsoft.com/office/drawing/2014/main" id="{66E36143-F12A-0177-2CDA-29B871CB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450" y="8312150"/>
          <a:ext cx="4600575" cy="738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1F05928-580E-D5E2-E426-71B1CE92044C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33" name="recVorhang">
          <a:extLst>
            <a:ext uri="{FF2B5EF4-FFF2-40B4-BE49-F238E27FC236}">
              <a16:creationId xmlns:a16="http://schemas.microsoft.com/office/drawing/2014/main" id="{C205053A-6E97-EFB1-795A-23D64716246D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34" name="Logo">
          <a:extLst>
            <a:ext uri="{FF2B5EF4-FFF2-40B4-BE49-F238E27FC236}">
              <a16:creationId xmlns:a16="http://schemas.microsoft.com/office/drawing/2014/main" id="{174DEA0E-38D8-F985-2B55-6105F0B8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38100</xdr:colOff>
      <xdr:row>30</xdr:row>
      <xdr:rowOff>114300</xdr:rowOff>
    </xdr:from>
    <xdr:to>
      <xdr:col>19</xdr:col>
      <xdr:colOff>57150</xdr:colOff>
      <xdr:row>34</xdr:row>
      <xdr:rowOff>95250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47614182-45B2-4A36-56E2-61DBC70EF8D1}"/>
            </a:ext>
          </a:extLst>
        </xdr:cNvPr>
        <xdr:cNvSpPr/>
      </xdr:nvSpPr>
      <xdr:spPr>
        <a:xfrm>
          <a:off x="8601075" y="5562600"/>
          <a:ext cx="2667000" cy="6572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77" name="Logo">
          <a:extLst>
            <a:ext uri="{FF2B5EF4-FFF2-40B4-BE49-F238E27FC236}">
              <a16:creationId xmlns:a16="http://schemas.microsoft.com/office/drawing/2014/main" id="{FA263D2B-C14F-ACF2-BA89-2D01D88F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58D-3A62-4743-8F07-D79D465D78DC}">
  <sheetPr codeName="Tabelle1"/>
  <dimension ref="A1:O52"/>
  <sheetViews>
    <sheetView showGridLines="0" showRowColHeaders="0" showZeros="0" zoomScaleNormal="100" workbookViewId="0">
      <selection activeCell="C9" sqref="C9"/>
    </sheetView>
  </sheetViews>
  <sheetFormatPr baseColWidth="10" defaultRowHeight="12.75" x14ac:dyDescent="0.2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 x14ac:dyDescent="0.2">
      <c r="G1" s="85" t="str">
        <f>Texte!A6</f>
        <v>version: 1.10</v>
      </c>
      <c r="L1" s="360" t="s">
        <v>799</v>
      </c>
    </row>
    <row r="2" spans="1:15" ht="21" customHeight="1" x14ac:dyDescent="0.25">
      <c r="A2" s="7"/>
      <c r="B2" s="6"/>
      <c r="C2" s="116" t="str">
        <f>Texte!A4</f>
        <v>Conseils d'utilisation</v>
      </c>
      <c r="G2" s="84" t="str">
        <f>Texte!A5</f>
        <v>PLVH</v>
      </c>
      <c r="H2" s="7"/>
    </row>
    <row r="3" spans="1:15" ht="7.5" customHeight="1" thickBot="1" x14ac:dyDescent="0.25">
      <c r="A3" s="7"/>
      <c r="B3" s="8"/>
      <c r="C3" s="8"/>
      <c r="D3" s="8"/>
      <c r="E3" s="8"/>
      <c r="F3" s="8"/>
      <c r="G3" s="8"/>
      <c r="H3" s="7"/>
    </row>
    <row r="4" spans="1:15" x14ac:dyDescent="0.2">
      <c r="A4" s="7"/>
      <c r="B4" s="7"/>
      <c r="C4" s="7"/>
      <c r="D4" s="7"/>
      <c r="E4" s="7"/>
      <c r="F4" s="7"/>
      <c r="G4" s="7"/>
      <c r="H4" s="7"/>
    </row>
    <row r="5" spans="1:15" x14ac:dyDescent="0.2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 x14ac:dyDescent="0.3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 x14ac:dyDescent="0.3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 x14ac:dyDescent="0.2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 x14ac:dyDescent="0.3">
      <c r="A9" s="7"/>
      <c r="B9" s="61" t="str">
        <f>Texte!A9</f>
        <v>Langue:</v>
      </c>
      <c r="C9" s="352" t="s">
        <v>580</v>
      </c>
      <c r="F9" s="7"/>
      <c r="G9" s="10"/>
      <c r="H9" s="11"/>
      <c r="N9" s="117" t="s">
        <v>579</v>
      </c>
      <c r="O9" s="117">
        <v>1</v>
      </c>
    </row>
    <row r="10" spans="1:15" ht="18.75" x14ac:dyDescent="0.3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 x14ac:dyDescent="0.25">
      <c r="B11" s="118" t="str">
        <f>Texte!A10</f>
        <v>Conseils d'utilisation</v>
      </c>
      <c r="C11" s="118"/>
      <c r="N11" s="117" t="s">
        <v>581</v>
      </c>
      <c r="O11" s="117">
        <v>3</v>
      </c>
    </row>
    <row r="12" spans="1:15" x14ac:dyDescent="0.2">
      <c r="B12" s="63" t="str">
        <f>Texte!A11</f>
        <v>Cases vertes:</v>
      </c>
      <c r="C12" t="str">
        <f>Texte!A14</f>
        <v xml:space="preserve">listes déroulantes </v>
      </c>
    </row>
    <row r="13" spans="1:15" x14ac:dyDescent="0.2">
      <c r="B13" s="64" t="str">
        <f>Texte!A12</f>
        <v>Cases jaunes:</v>
      </c>
      <c r="C13" t="str">
        <f>Texte!A15</f>
        <v>saisie des données</v>
      </c>
    </row>
    <row r="14" spans="1:15" x14ac:dyDescent="0.2">
      <c r="B14" s="65" t="str">
        <f>Texte!A13</f>
        <v>Cases blanches:</v>
      </c>
      <c r="C14" t="str">
        <f>Texte!A16</f>
        <v>cases bloquées à la saisie</v>
      </c>
    </row>
    <row r="16" spans="1:15" ht="15.75" x14ac:dyDescent="0.25">
      <c r="B16" s="118" t="str">
        <f>Texte!A17</f>
        <v>Marche à suivre:</v>
      </c>
      <c r="C16" s="118"/>
    </row>
    <row r="17" spans="2:7" ht="18" customHeight="1" x14ac:dyDescent="0.2">
      <c r="B17" s="133" t="str">
        <f>Texte!A18</f>
        <v>Principe: Il faut une correspondance avec le Suisse-Bilanz.</v>
      </c>
      <c r="C17" s="119"/>
    </row>
    <row r="18" spans="2:7" ht="6.75" customHeight="1" x14ac:dyDescent="0.2"/>
    <row r="19" spans="2:7" x14ac:dyDescent="0.2">
      <c r="B19" s="75" t="str">
        <f>Texte!A19</f>
        <v>1. Saisir les indications d'exploitation, en particulier la région</v>
      </c>
    </row>
    <row r="20" spans="2:7" x14ac:dyDescent="0.2">
      <c r="B20" s="75" t="str">
        <f>Texte!A20</f>
        <v>2. Partie A: Consommation de fourrages et de concentrés</v>
      </c>
    </row>
    <row r="21" spans="2:7" x14ac:dyDescent="0.2">
      <c r="B21" s="7" t="str">
        <f>Texte!A21</f>
        <v xml:space="preserve">    - Saisir tous les animaux consommant des fourrages</v>
      </c>
    </row>
    <row r="22" spans="2:7" x14ac:dyDescent="0.2">
      <c r="B22" s="7" t="str">
        <f>Texte!A22</f>
        <v xml:space="preserve">    - Saisir la consommation total des concentrés par catégorie d'animaux</v>
      </c>
    </row>
    <row r="23" spans="2:7" x14ac:dyDescent="0.2">
      <c r="B23" s="7" t="str">
        <f>Texte!A23</f>
        <v xml:space="preserve">      consommés sur l’exploitation à l’année (sans estivage).</v>
      </c>
    </row>
    <row r="24" spans="2:7" x14ac:dyDescent="0.2">
      <c r="B24" s="7" t="str">
        <f>Texte!A24</f>
        <v xml:space="preserve">    - Estivage: Concernant le nombre d’animaux, il s’agit de saisir particulièrement les </v>
      </c>
    </row>
    <row r="25" spans="2:7" x14ac:dyDescent="0.2">
      <c r="B25" s="7" t="str">
        <f>Texte!A25</f>
        <v xml:space="preserve">      données sur le nombre d’animaux estivés (en positif) et le nombre de jours d’estivage.</v>
      </c>
    </row>
    <row r="26" spans="2:7" x14ac:dyDescent="0.2">
      <c r="B26" s="7" t="str">
        <f>Texte!A26</f>
        <v xml:space="preserve">    - Si les données concernant l’estivage sont saisies, la quantité de concentré affouragée</v>
      </c>
    </row>
    <row r="27" spans="2:7" x14ac:dyDescent="0.2">
      <c r="B27" s="7" t="str">
        <f>Texte!A27</f>
        <v xml:space="preserve">       durant l’estivage doit impérativement être déclarée dans le bilan fourrager.</v>
      </c>
      <c r="G27" s="98"/>
    </row>
    <row r="28" spans="2:7" x14ac:dyDescent="0.2">
      <c r="B28" s="7" t="str">
        <f>Texte!A28</f>
        <v xml:space="preserve">    - L’affouragement d’aliments complémentaires durant l’estivage n’est autorisé que pour les animaux</v>
      </c>
      <c r="G28" s="98"/>
    </row>
    <row r="29" spans="2:7" x14ac:dyDescent="0.2">
      <c r="B29" s="7" t="str">
        <f>Texte!A29</f>
        <v xml:space="preserve">      traits des catégories suivantes : vaches laitières, chèvres et brebis. Quantité maximale 1kg/v.laitière/d, 0.25 kg/brebis/d, 0.2/chèvre/d</v>
      </c>
      <c r="G29" s="98"/>
    </row>
    <row r="30" spans="2:7" x14ac:dyDescent="0.2">
      <c r="B30" s="7" t="str">
        <f>Texte!A30</f>
        <v xml:space="preserve">    - Les définitions contenues dans l’annexe 5 de l’OPD sont aussi valables pour </v>
      </c>
    </row>
    <row r="31" spans="2:7" x14ac:dyDescent="0.2">
      <c r="B31" s="7" t="str">
        <f>Texte!A31</f>
        <v xml:space="preserve">      les aliments de base et complémentaires affouragés durant l’estivage.</v>
      </c>
    </row>
    <row r="32" spans="2:7" x14ac:dyDescent="0.2">
      <c r="B32" s="75" t="str">
        <f>Texte!A32</f>
        <v>3. Partie B: Production de fourrages</v>
      </c>
    </row>
    <row r="33" spans="2:2" x14ac:dyDescent="0.2">
      <c r="B33" s="7" t="str">
        <f>Texte!A33</f>
        <v xml:space="preserve">    - Saisir les surfaces et les rendements.</v>
      </c>
    </row>
    <row r="34" spans="2:2" x14ac:dyDescent="0.2">
      <c r="B34" s="7" t="str">
        <f>Texte!A34</f>
        <v xml:space="preserve">    - Des valeurs maximales sont fixées pour les rendements des prairies et des pâturages.</v>
      </c>
    </row>
    <row r="35" spans="2:2" x14ac:dyDescent="0.2">
      <c r="B35" s="7" t="str">
        <f>Texte!A35</f>
        <v xml:space="preserve">    - Si les rendements dépassent ces valeurs, une expertise par un spécialiste est nécessaire.</v>
      </c>
    </row>
    <row r="36" spans="2:2" x14ac:dyDescent="0.2">
      <c r="B36" s="7" t="str">
        <f>Texte!A36</f>
        <v xml:space="preserve">    - Les rendements des cultures dérobées sont limités à 25 dt MS.</v>
      </c>
    </row>
    <row r="37" spans="2:2" x14ac:dyDescent="0.2">
      <c r="B37" s="75" t="str">
        <f>Texte!A41</f>
        <v>4. Partie C: Saisir les achats et les ventes de fourrages</v>
      </c>
    </row>
    <row r="38" spans="2:2" x14ac:dyDescent="0.2">
      <c r="B38" s="7" t="str">
        <f>Texte!A42</f>
        <v xml:space="preserve">    - Choisir le code: Vente, Achat ou Hors SF.</v>
      </c>
    </row>
    <row r="39" spans="2:2" x14ac:dyDescent="0.2">
      <c r="B39" s="7" t="str">
        <f>Texte!A43</f>
        <v xml:space="preserve">    - Attention: Le bilan des fourrages doit être equilibré: comparer le </v>
      </c>
    </row>
    <row r="40" spans="2:2" x14ac:dyDescent="0.2">
      <c r="B40" s="7" t="str">
        <f>Texte!A44</f>
        <v xml:space="preserve">      total "B1: Production totale de fourrages" et</v>
      </c>
    </row>
    <row r="41" spans="2:2" x14ac:dyDescent="0.2">
      <c r="B41" s="7" t="str">
        <f>Texte!A45</f>
        <v xml:space="preserve">      "Total des fourrages à produire sur l'exploitation".</v>
      </c>
    </row>
    <row r="42" spans="2:2" x14ac:dyDescent="0.2">
      <c r="B42" s="75" t="str">
        <f>Texte!A46</f>
        <v>5. Partie D: Bilan des fourrages</v>
      </c>
    </row>
    <row r="43" spans="2:2" x14ac:dyDescent="0.2">
      <c r="B43" s="7" t="str">
        <f>Texte!A47</f>
        <v xml:space="preserve">    - Le Bilan des fourrages montre, en tenant compte des régions,</v>
      </c>
    </row>
    <row r="44" spans="2:2" x14ac:dyDescent="0.2">
      <c r="B44" s="7" t="str">
        <f>Texte!A48</f>
        <v xml:space="preserve">      si la condition concernant la part minimale dans la ration est remplie ou non</v>
      </c>
    </row>
    <row r="45" spans="2:2" x14ac:dyDescent="0.2">
      <c r="B45" s="416" t="str">
        <f>Texte!A49</f>
        <v xml:space="preserve">      vert=condition remplie</v>
      </c>
    </row>
    <row r="46" spans="2:2" x14ac:dyDescent="0.2">
      <c r="B46" s="417" t="str">
        <f>Texte!A50</f>
        <v xml:space="preserve">      rouge=condition non remplie</v>
      </c>
    </row>
    <row r="47" spans="2:2" x14ac:dyDescent="0.2">
      <c r="B47" s="75"/>
    </row>
    <row r="48" spans="2:2" x14ac:dyDescent="0.2">
      <c r="B48" s="75"/>
    </row>
    <row r="49" spans="2:2" x14ac:dyDescent="0.2">
      <c r="B49" s="134"/>
    </row>
    <row r="50" spans="2:2" x14ac:dyDescent="0.2">
      <c r="B50" s="134"/>
    </row>
    <row r="51" spans="2:2" x14ac:dyDescent="0.2">
      <c r="B51" s="134"/>
    </row>
    <row r="52" spans="2:2" x14ac:dyDescent="0.2">
      <c r="B52" s="134"/>
    </row>
  </sheetData>
  <sheetProtection algorithmName="SHA-512" hashValue="qlh2bKOptebVh6h1Jha1WiM+Fi5H2PkhGDcfAYj8hGhyH1baFoEm2eRnEjqYpA5MMEQK6BGsBaaU2HM1gxvGxA==" saltValue="Kj1TMVjkrl84Mk5t6V/chw==" spinCount="100000" sheet="1" objects="1" scenarios="1"/>
  <phoneticPr fontId="2" type="noConversion"/>
  <dataValidations count="1">
    <dataValidation type="list" allowBlank="1" showInputMessage="1" showErrorMessage="1" sqref="C9" xr:uid="{E3DB84D9-3CA3-418A-B98D-43C541098C60}">
      <formula1>$N$9:$N$11</formula1>
    </dataValidation>
  </dataValidations>
  <pageMargins left="0.78740157499999996" right="0.54" top="0.7" bottom="0.62" header="0.37" footer="0.32"/>
  <pageSetup paperSize="9" scale="86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395E-9C3E-4D5C-8B27-F8D1242A1CF0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 x14ac:dyDescent="0.2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 x14ac:dyDescent="0.2">
      <c r="AA1" s="127"/>
      <c r="AD1" s="47"/>
      <c r="AE1" s="127"/>
      <c r="AG1" s="47"/>
      <c r="AH1" s="136"/>
      <c r="AK1" s="47"/>
    </row>
    <row r="2" spans="1:47" ht="21" customHeight="1" x14ac:dyDescent="0.2">
      <c r="A2" s="137"/>
      <c r="D2" s="138" t="str">
        <f>Texte!A53</f>
        <v xml:space="preserve">Bilan des fourrages pour la production </v>
      </c>
      <c r="Q2" s="139"/>
      <c r="R2" s="139"/>
      <c r="S2" s="139" t="str">
        <f>Texte!A5</f>
        <v>PLVH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 x14ac:dyDescent="0.2">
      <c r="A3" s="137"/>
      <c r="D3" s="138" t="str">
        <f>Texte!A54</f>
        <v>de lait et de viande basée sur les herbages</v>
      </c>
      <c r="N3" s="140"/>
      <c r="Q3" s="403"/>
      <c r="R3" s="403"/>
      <c r="S3" s="403" t="str">
        <f>Texte!A6</f>
        <v>version: 1.10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 x14ac:dyDescent="0.2">
      <c r="Q4" s="401"/>
      <c r="R4" s="401"/>
      <c r="S4" s="401" t="str">
        <f>Texte!A7</f>
        <v>correspondant Suisse-Bilanz version 1.19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 x14ac:dyDescent="0.25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 x14ac:dyDescent="0.2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 x14ac:dyDescent="0.2">
      <c r="B7" s="82" t="str">
        <f>Texte!A55</f>
        <v>No d'exploitation</v>
      </c>
      <c r="C7" s="76"/>
      <c r="D7" s="77"/>
      <c r="E7" s="77"/>
      <c r="F7" s="77"/>
      <c r="G7" s="77"/>
      <c r="H7" s="77"/>
      <c r="I7" s="77"/>
      <c r="M7" s="100" t="str">
        <f>Texte!A56</f>
        <v>Année de récolte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 x14ac:dyDescent="0.2">
      <c r="B8" s="75" t="str">
        <f>Texte!A57</f>
        <v>Nom / Prénom</v>
      </c>
      <c r="C8" s="76"/>
      <c r="D8" s="77"/>
      <c r="E8" s="77"/>
      <c r="F8" s="77"/>
      <c r="G8" s="77"/>
      <c r="H8" s="77"/>
      <c r="I8" s="77"/>
      <c r="M8" s="100" t="str">
        <f>Texte!A58</f>
        <v>Variante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 x14ac:dyDescent="0.2">
      <c r="M9" s="149"/>
      <c r="R9" s="121"/>
      <c r="S9" s="121"/>
      <c r="T9" s="121"/>
      <c r="U9" s="121"/>
      <c r="V9" s="122" t="str">
        <f>Texte!A68</f>
        <v>région de plaine</v>
      </c>
      <c r="W9" s="150">
        <v>1</v>
      </c>
      <c r="X9" s="151"/>
      <c r="Y9" s="122" t="str">
        <f>Texte!A71</f>
        <v>PER : pas remplies</v>
      </c>
      <c r="Z9" s="122"/>
      <c r="AA9" s="122"/>
      <c r="AB9" s="122" t="str">
        <f>Texte!A75</f>
        <v>aucune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 x14ac:dyDescent="0.2">
      <c r="B10" s="75" t="str">
        <f>Texte!A59</f>
        <v>Rue / Exploitation</v>
      </c>
      <c r="C10" s="78"/>
      <c r="D10" s="77"/>
      <c r="E10" s="77"/>
      <c r="F10" s="77"/>
      <c r="G10" s="77"/>
      <c r="H10" s="77"/>
      <c r="I10" s="77"/>
      <c r="M10" s="100" t="str">
        <f>Texte!A60</f>
        <v>Canton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région de montagne</v>
      </c>
      <c r="W10" s="150">
        <v>2</v>
      </c>
      <c r="X10" s="151"/>
      <c r="Y10" s="122" t="str">
        <f>Texte!A72</f>
        <v>PER : remplies</v>
      </c>
      <c r="Z10" s="122"/>
      <c r="AA10" s="122"/>
      <c r="AB10" s="122" t="str">
        <f>Texte!A76</f>
        <v>Communauté / une exploitation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 x14ac:dyDescent="0.2">
      <c r="B11" s="75" t="str">
        <f>Texte!A61</f>
        <v>NPA / Localité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Culture biologique</v>
      </c>
      <c r="Z11" s="122"/>
      <c r="AA11" s="122"/>
      <c r="AB11" s="122" t="str">
        <f>Texte!A77</f>
        <v>avec 2 exploitations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 x14ac:dyDescent="0.2">
      <c r="B12" s="75" t="str">
        <f>Texte!A63</f>
        <v>Téléphone</v>
      </c>
      <c r="C12" s="78"/>
      <c r="D12" s="77"/>
      <c r="E12" s="77"/>
      <c r="F12" s="77"/>
      <c r="G12" s="77"/>
      <c r="H12" s="77"/>
      <c r="I12" s="77"/>
      <c r="M12" s="100" t="str">
        <f>Texte!A64</f>
        <v>Mobile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avec 3 exploitations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 x14ac:dyDescent="0.2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avec 4 exploitations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 x14ac:dyDescent="0.2">
      <c r="B14" s="75" t="str">
        <f>Texte!A65</f>
        <v>Surf. agricole utile</v>
      </c>
      <c r="C14" s="120"/>
      <c r="D14" s="77"/>
      <c r="E14" s="77"/>
      <c r="F14" s="77"/>
      <c r="G14" s="77"/>
      <c r="H14" s="77"/>
      <c r="I14" s="77"/>
      <c r="M14" s="100" t="str">
        <f>Texte!A66</f>
        <v>Altitude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">
      <c r="B15" s="75" t="str">
        <f>Texte!A67</f>
        <v>régions</v>
      </c>
      <c r="C15" s="672"/>
      <c r="D15" s="672"/>
      <c r="E15" s="672"/>
      <c r="F15" s="672"/>
      <c r="G15" s="672"/>
      <c r="H15" s="672"/>
      <c r="I15" s="672"/>
      <c r="M15" s="100" t="str">
        <f>Texte!A70</f>
        <v>Mode d'exploitation</v>
      </c>
      <c r="N15" s="671"/>
      <c r="O15" s="671"/>
      <c r="P15" s="671"/>
      <c r="Q15" s="671"/>
      <c r="R15" s="671"/>
      <c r="S15" s="671"/>
      <c r="T15" s="121"/>
      <c r="U15" s="121"/>
      <c r="V15" s="151" t="str">
        <f>Texte!A87</f>
        <v>PV final: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 x14ac:dyDescent="0.2">
      <c r="M16" s="100" t="str">
        <f>Texte!A74</f>
        <v>Communauté</v>
      </c>
      <c r="N16" s="671"/>
      <c r="O16" s="671"/>
      <c r="P16" s="671"/>
      <c r="Q16" s="671"/>
      <c r="R16" s="671"/>
      <c r="S16" s="671"/>
      <c r="T16" s="121"/>
      <c r="U16" s="121"/>
      <c r="V16" s="151" t="str">
        <f>Texte!A88</f>
        <v>non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 x14ac:dyDescent="0.2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 x14ac:dyDescent="0.2">
      <c r="B18" s="75" t="str">
        <f>Texte!A80</f>
        <v>Conseiller(ère)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 x14ac:dyDescent="0.2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 x14ac:dyDescent="0.2">
      <c r="B20" s="75" t="str">
        <f>Texte!A81</f>
        <v>Remarques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 x14ac:dyDescent="0.2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 x14ac:dyDescent="0.2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 x14ac:dyDescent="0.2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 x14ac:dyDescent="0.2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 x14ac:dyDescent="0.2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 x14ac:dyDescent="0.2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 x14ac:dyDescent="0.2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 x14ac:dyDescent="0.2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 x14ac:dyDescent="0.2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 x14ac:dyDescent="0.2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 x14ac:dyDescent="0.2">
      <c r="A31" s="156"/>
      <c r="B31" s="157" t="str">
        <f>Texte!A82</f>
        <v>Partie A: Consommation de fourrages de base et de concentrés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 x14ac:dyDescent="0.2">
      <c r="B32" s="163"/>
      <c r="C32" s="163"/>
      <c r="D32" s="163"/>
      <c r="E32" s="163"/>
      <c r="S32" s="274" t="s">
        <v>1438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 x14ac:dyDescent="0.2">
      <c r="A33" s="163"/>
      <c r="C33" s="163"/>
      <c r="E33" s="126" t="str">
        <f>Texte!A83</f>
        <v>Conc. Tot. VL sur SAU</v>
      </c>
      <c r="F33" s="51"/>
      <c r="G33" s="47" t="str">
        <f>Texte!A84</f>
        <v>dt/an</v>
      </c>
      <c r="L33" s="274" t="str">
        <f>Texte!A85</f>
        <v xml:space="preserve">Informations complémentaires pour les bovins à l’engrais: </v>
      </c>
      <c r="M33" s="164" t="str">
        <f>Texte!A86</f>
        <v>GMQ moyen:</v>
      </c>
      <c r="N33" s="51">
        <v>1400</v>
      </c>
      <c r="O33" s="159" t="s">
        <v>1285</v>
      </c>
      <c r="P33" s="159"/>
      <c r="Q33" s="159"/>
      <c r="R33" s="164" t="str">
        <f>Texte!A134</f>
        <v>Bovin d'élevage, 1 à 2 ans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 x14ac:dyDescent="0.2">
      <c r="A34" s="163"/>
      <c r="B34" s="127"/>
      <c r="C34" s="163"/>
      <c r="L34" s="165"/>
      <c r="M34" s="165" t="str">
        <f>Texte!A87</f>
        <v>PV final:</v>
      </c>
      <c r="N34" s="51">
        <v>530</v>
      </c>
      <c r="O34" s="159" t="s">
        <v>628</v>
      </c>
      <c r="P34" s="159"/>
      <c r="Q34" s="159"/>
      <c r="R34" s="164" t="str">
        <f>Texte!A135</f>
        <v>Bovin d'élevage, plus de 2 ans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 x14ac:dyDescent="0.2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 x14ac:dyDescent="0.2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Consommation</v>
      </c>
      <c r="L36" s="180"/>
      <c r="M36" s="179" t="str">
        <f>Texte!A105</f>
        <v>Consommation</v>
      </c>
      <c r="N36" s="179" t="str">
        <f>Texte!A110</f>
        <v>Estivage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 x14ac:dyDescent="0.2">
      <c r="A37" s="183"/>
      <c r="B37" s="184"/>
      <c r="C37" s="185"/>
      <c r="D37" s="185"/>
      <c r="E37" s="185"/>
      <c r="F37" s="186"/>
      <c r="H37" s="187" t="str">
        <f>Texte!A92</f>
        <v>Déduction /</v>
      </c>
      <c r="I37" s="188"/>
      <c r="J37" s="189" t="str">
        <f>Texte!A96</f>
        <v>Nbre</v>
      </c>
      <c r="K37" s="190" t="str">
        <f>Texte!A100</f>
        <v>de fourrages</v>
      </c>
      <c r="L37" s="191"/>
      <c r="M37" s="192" t="str">
        <f>Texte!A106</f>
        <v>de concentrés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73"/>
      <c r="AN37" s="674"/>
      <c r="AO37" s="674"/>
      <c r="AP37" s="675"/>
      <c r="AQ37" s="1"/>
      <c r="AR37" s="1"/>
      <c r="AS37" s="1"/>
      <c r="AT37" s="1"/>
      <c r="AU37" s="1"/>
      <c r="AV37" s="1"/>
    </row>
    <row r="38" spans="1:52" ht="12.75" customHeight="1" x14ac:dyDescent="0.2">
      <c r="A38" s="174"/>
      <c r="B38" s="198" t="str">
        <f>Texte!A89</f>
        <v>Catégorie d'animal</v>
      </c>
      <c r="C38" s="185"/>
      <c r="D38" s="185"/>
      <c r="E38" s="185"/>
      <c r="F38" s="186" t="str">
        <f>Texte!A90</f>
        <v>Unité</v>
      </c>
      <c r="G38" s="186" t="str">
        <f>Texte!A91</f>
        <v>Nbre</v>
      </c>
      <c r="H38" s="187" t="str">
        <f>Texte!A93</f>
        <v>supplément.</v>
      </c>
      <c r="I38" s="199"/>
      <c r="J38" s="189" t="str">
        <f>Texte!A97</f>
        <v>corrigé</v>
      </c>
      <c r="K38" s="200" t="str">
        <f>Texte!A104</f>
        <v>dt MS</v>
      </c>
      <c r="L38" s="200" t="str">
        <f>Texte!A104</f>
        <v>dt MS</v>
      </c>
      <c r="M38" s="189" t="str">
        <f>Texte!A102</f>
        <v>dt MF</v>
      </c>
      <c r="N38" s="189" t="str">
        <f>Texte!A111</f>
        <v>Nbre</v>
      </c>
      <c r="O38" s="189" t="str">
        <f>Texte!A113</f>
        <v>Nbre</v>
      </c>
      <c r="P38" s="188" t="str">
        <f>Texte!A115</f>
        <v>jours d'estivage</v>
      </c>
      <c r="Q38" s="408"/>
      <c r="R38" s="189" t="str">
        <f>Texte!A117</f>
        <v>c. de fourrages</v>
      </c>
      <c r="S38" s="189" t="str">
        <f>Texte!A118</f>
        <v>concentrés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 x14ac:dyDescent="0.2">
      <c r="A39" s="174"/>
      <c r="B39" s="204"/>
      <c r="C39" s="205"/>
      <c r="D39" s="205"/>
      <c r="E39" s="205"/>
      <c r="F39" s="206"/>
      <c r="G39" s="206"/>
      <c r="H39" s="206" t="str">
        <f>Texte!A94</f>
        <v>± bêtes</v>
      </c>
      <c r="I39" s="28" t="str">
        <f>Texte!A95</f>
        <v>jours</v>
      </c>
      <c r="J39" s="536">
        <f>Texte!A98</f>
        <v>0</v>
      </c>
      <c r="K39" s="207" t="str">
        <f>Texte!A101</f>
        <v>par an</v>
      </c>
      <c r="L39" s="207" t="str">
        <f>Texte!A103</f>
        <v>total</v>
      </c>
      <c r="M39" s="207" t="str">
        <f>Texte!A103</f>
        <v>total</v>
      </c>
      <c r="N39" s="207" t="str">
        <f>Texte!A112</f>
        <v>bêtes</v>
      </c>
      <c r="O39" s="207" t="str">
        <f>Texte!A114</f>
        <v>jours</v>
      </c>
      <c r="P39" s="606" t="str">
        <f>Texte!A116</f>
        <v>total</v>
      </c>
      <c r="Q39" s="408"/>
      <c r="R39" s="207" t="str">
        <f>Texte!A119</f>
        <v>dt MS total</v>
      </c>
      <c r="S39" s="207" t="str">
        <f>Texte!A120</f>
        <v>dt MF total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 x14ac:dyDescent="0.2">
      <c r="A40" s="174"/>
      <c r="B40" s="211" t="str">
        <f>Texte!A122</f>
        <v>Bovins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1439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 x14ac:dyDescent="0.2">
      <c r="A41" s="214"/>
      <c r="B41" s="215" t="str">
        <f>Texte!A124</f>
        <v>Vache laitière</v>
      </c>
      <c r="C41" s="216"/>
      <c r="D41" s="419" t="str">
        <f>Texte!A123</f>
        <v>Prod. lait Ø kg/an</v>
      </c>
      <c r="E41" s="217"/>
      <c r="F41" s="2" t="str">
        <f>IF($B41="","",VLOOKUP($B41,Daten!$B$8:$E$64,2,FALSE))</f>
        <v>1 bête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1443</v>
      </c>
      <c r="AA41" s="651" t="s">
        <v>1441</v>
      </c>
      <c r="AB41" s="652" t="s">
        <v>1440</v>
      </c>
      <c r="AC41" s="652" t="s">
        <v>1445</v>
      </c>
      <c r="AD41" s="653" t="s">
        <v>1442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 x14ac:dyDescent="0.2">
      <c r="A42" s="214"/>
      <c r="B42" s="220" t="str">
        <f>Texte!A125</f>
        <v>Autre vache</v>
      </c>
      <c r="C42" s="221"/>
      <c r="D42" s="419" t="str">
        <f>Texte!A123</f>
        <v>Prod. lait Ø kg/an</v>
      </c>
      <c r="E42" s="222"/>
      <c r="F42" s="2" t="str">
        <f>IF($B42="","",VLOOKUP($B42,Daten!$B$8:$E$64,2,FALSE))</f>
        <v>1 bête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Bovin d'élevage, 1 à 2 ans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73"/>
      <c r="AN42" s="674"/>
      <c r="AO42" s="674"/>
      <c r="AP42" s="675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 x14ac:dyDescent="0.2">
      <c r="A43" s="214"/>
      <c r="B43" s="220" t="str">
        <f>Texte!A126</f>
        <v>Vache de réforme</v>
      </c>
      <c r="C43" s="589" t="str">
        <f>Texte!A128</f>
        <v>répartition du travail</v>
      </c>
      <c r="D43" s="419"/>
      <c r="F43" s="2" t="str">
        <f>IF($B43="","",VLOOKUP($B43,Daten!$B$8:$E$64,2,FALSE))</f>
        <v>1 bête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Bovin d'élevage, plus de 2 ans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oui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 x14ac:dyDescent="0.2">
      <c r="A44" s="214"/>
      <c r="B44" s="220" t="str">
        <f>Texte!A127</f>
        <v>Vache tarie</v>
      </c>
      <c r="C44" s="589" t="str">
        <f>Texte!A128</f>
        <v>répartition du travail</v>
      </c>
      <c r="D44" s="221"/>
      <c r="E44" s="221"/>
      <c r="F44" s="2" t="str">
        <f>IF($B44="","",VLOOKUP($B44,Daten!$B$8:$E$64,2,FALSE))</f>
        <v>1 bête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 non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 x14ac:dyDescent="0.2">
      <c r="A45" s="214"/>
      <c r="B45" s="220" t="str">
        <f>Texte!A132</f>
        <v>Bovin d'élevage jusqu'à 160 jours</v>
      </c>
      <c r="C45" s="221"/>
      <c r="D45" s="221"/>
      <c r="E45" s="221"/>
      <c r="F45" s="2" t="str">
        <f>IF($B45="","",VLOOKUP($B45,Daten!$B$8:$E$64,2,FALSE))</f>
        <v>1 place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 x14ac:dyDescent="0.2">
      <c r="A46" s="48"/>
      <c r="B46" s="220" t="str">
        <f>Texte!A133</f>
        <v>Bovin d'élevage, 160-365 jours</v>
      </c>
      <c r="C46" s="221"/>
      <c r="D46" s="221"/>
      <c r="E46" s="221"/>
      <c r="F46" s="2" t="str">
        <f>IF($B46="","",VLOOKUP($B46,Daten!$B$8:$E$64,2,FALSE))</f>
        <v>1 place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 x14ac:dyDescent="0.2">
      <c r="A47" s="48"/>
      <c r="B47" s="220" t="str">
        <f>Texte!A134</f>
        <v>Bovin d'élevage, 1 à 2 ans</v>
      </c>
      <c r="C47" s="221"/>
      <c r="D47" s="221"/>
      <c r="E47" s="221"/>
      <c r="F47" s="2" t="str">
        <f>IF($B47="","",VLOOKUP($B47,Daten!$B$8:$E$64,2,FALSE))</f>
        <v>1 place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 x14ac:dyDescent="0.2">
      <c r="A48" s="48"/>
      <c r="B48" s="220" t="str">
        <f>Texte!A135</f>
        <v>Bovin d'élevage, plus de 2 ans</v>
      </c>
      <c r="C48" s="221"/>
      <c r="D48" s="221"/>
      <c r="E48" s="221"/>
      <c r="F48" s="2" t="str">
        <f>IF($B48="","",VLOOKUP($B48,Daten!$B$8:$E$64,2,FALSE))</f>
        <v>1 place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 x14ac:dyDescent="0.2">
      <c r="A49" s="48"/>
      <c r="B49" s="220" t="str">
        <f>Texte!A144</f>
        <v>Taureau d'élevage</v>
      </c>
      <c r="C49" s="221"/>
      <c r="D49" s="221"/>
      <c r="E49" s="221"/>
      <c r="F49" s="2" t="str">
        <f>IF($B49="","",VLOOKUP($B49,Daten!$B$8:$E$64,2,FALSE))</f>
        <v>1 bête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73"/>
      <c r="AN49" s="674"/>
      <c r="AO49" s="674"/>
      <c r="AP49" s="675"/>
      <c r="AQ49" s="1"/>
      <c r="AR49" s="1"/>
      <c r="AS49" s="1"/>
      <c r="AT49" s="1"/>
      <c r="AU49" s="1"/>
      <c r="AV49" s="1"/>
    </row>
    <row r="50" spans="1:48" ht="12.75" customHeight="1" x14ac:dyDescent="0.2">
      <c r="A50" s="48"/>
      <c r="B50" s="223" t="str">
        <f>Texte!A136</f>
        <v>Veau à l'engrais, 50-200 kg</v>
      </c>
      <c r="C50" s="221"/>
      <c r="D50" s="221"/>
      <c r="E50" s="221"/>
      <c r="F50" s="2" t="str">
        <f>IF($B50="","",VLOOKUP($B50,Daten!$B$8:$E$64,2,FALSE))</f>
        <v>1 place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 x14ac:dyDescent="0.2">
      <c r="A51" s="48"/>
      <c r="B51" s="223" t="str">
        <f>Texte!A131</f>
        <v>Vache mère légère (PV jusqu'à 600 kg), sans veau</v>
      </c>
      <c r="C51" s="221"/>
      <c r="D51" s="221"/>
      <c r="E51" s="221"/>
      <c r="F51" s="2" t="str">
        <f>IF($B51="","",VLOOKUP($B51,Daten!$B$8:$E$64,2,FALSE))</f>
        <v>1 bête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 x14ac:dyDescent="0.2">
      <c r="A52" s="48"/>
      <c r="B52" s="223" t="str">
        <f>Texte!A130</f>
        <v>Vache mère moyenne (PV 600-700 kg), sans veau</v>
      </c>
      <c r="C52" s="221"/>
      <c r="D52" s="221"/>
      <c r="E52" s="221"/>
      <c r="F52" s="2" t="str">
        <f>IF($B52="","",VLOOKUP($B52,Daten!$B$8:$E$64,2,FALSE))</f>
        <v>1 bête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 x14ac:dyDescent="0.2">
      <c r="A53" s="48"/>
      <c r="B53" s="223" t="str">
        <f>Texte!A129</f>
        <v>Vache mère lourde (PV 700-800 kg), sans veau</v>
      </c>
      <c r="C53" s="221"/>
      <c r="D53" s="221"/>
      <c r="E53" s="221"/>
      <c r="F53" s="2" t="str">
        <f>IF($B53="","",VLOOKUP($B53,Daten!$B$8:$E$64,2,FALSE))</f>
        <v>1 bête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 x14ac:dyDescent="0.2">
      <c r="A54" s="48"/>
      <c r="B54" s="223" t="str">
        <f>Texte!A137</f>
        <v>Veau allaité jusqu'à 160 jours</v>
      </c>
      <c r="C54" s="221"/>
      <c r="D54" s="221"/>
      <c r="E54" s="221"/>
      <c r="F54" s="2" t="str">
        <f>IF($B54="","",VLOOKUP($B54,Daten!$B$8:$E$64,2,FALSE))</f>
        <v>1 place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73"/>
      <c r="AN54" s="674"/>
      <c r="AO54" s="674"/>
      <c r="AP54" s="675"/>
      <c r="AQ54" s="1"/>
      <c r="AR54" s="1"/>
      <c r="AS54" s="1"/>
      <c r="AT54" s="1"/>
      <c r="AU54" s="1"/>
      <c r="AV54" s="1"/>
    </row>
    <row r="55" spans="1:48" ht="12.75" customHeight="1" x14ac:dyDescent="0.2">
      <c r="A55" s="48"/>
      <c r="B55" s="223" t="str">
        <f>Texte!A138</f>
        <v>Veau allaité &gt; 160 j, légère (PM &lt;200 kg)</v>
      </c>
      <c r="C55" s="221"/>
      <c r="D55" s="221"/>
      <c r="E55" s="221"/>
      <c r="F55" s="2" t="str">
        <f>IF($B55="","",VLOOKUP($B55,Daten!$B$8:$E$64,2,FALSE))</f>
        <v>1 place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 x14ac:dyDescent="0.2">
      <c r="A56" s="48"/>
      <c r="B56" s="223" t="str">
        <f>Texte!A139</f>
        <v>Veau allaité &gt; 160 j, moyenne (PM 200-250 kg)</v>
      </c>
      <c r="C56" s="221"/>
      <c r="D56" s="221"/>
      <c r="E56" s="221"/>
      <c r="F56" s="2" t="str">
        <f>IF($B56="","",VLOOKUP($B56,Daten!$B$8:$E$64,2,FALSE))</f>
        <v>1 place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 x14ac:dyDescent="0.2">
      <c r="A57" s="224"/>
      <c r="B57" s="223" t="str">
        <f>Texte!A140</f>
        <v>Veau allaité &gt; 160 j, lourde (PM &gt;250 kg)</v>
      </c>
      <c r="C57" s="221"/>
      <c r="D57" s="221"/>
      <c r="E57" s="221"/>
      <c r="F57" s="2" t="str">
        <f>IF($B57="","",VLOOKUP($B57,Daten!$B$8:$E$64,2,FALSE))</f>
        <v>1 place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73"/>
      <c r="AN57" s="674"/>
      <c r="AO57" s="674"/>
      <c r="AP57" s="675"/>
      <c r="AQ57" s="1"/>
      <c r="AR57" s="1"/>
      <c r="AS57" s="1"/>
      <c r="AT57" s="1"/>
      <c r="AU57" s="1"/>
      <c r="AV57" s="1"/>
    </row>
    <row r="58" spans="1:48" ht="12.75" customHeight="1" x14ac:dyDescent="0.2">
      <c r="A58" s="224"/>
      <c r="B58" s="667" t="s">
        <v>1305</v>
      </c>
      <c r="C58" s="668"/>
      <c r="D58" s="668"/>
      <c r="E58" s="668"/>
      <c r="F58" s="2" t="str">
        <f>IF($B58="","",VLOOKUP($B58,Daten!$B$8:$E$64,2,FALSE))</f>
        <v>1 place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 x14ac:dyDescent="0.2">
      <c r="A59" s="224"/>
      <c r="B59" s="667" t="s">
        <v>1306</v>
      </c>
      <c r="C59" s="668"/>
      <c r="D59" s="668"/>
      <c r="E59" s="668"/>
      <c r="F59" s="2" t="str">
        <f>IF($B59="","",VLOOKUP($B59,Daten!$B$8:$E$64,2,FALSE))</f>
        <v>1 place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 x14ac:dyDescent="0.2">
      <c r="A60" s="224"/>
      <c r="B60" s="667" t="s">
        <v>83</v>
      </c>
      <c r="C60" s="668"/>
      <c r="D60" s="668"/>
      <c r="E60" s="668"/>
      <c r="F60" s="2" t="str">
        <f>IF($B60="","",VLOOKUP($B60,Daten!$B$8:$E$64,2,FALSE))</f>
        <v>1 place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21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 x14ac:dyDescent="0.2">
      <c r="A61" s="224"/>
      <c r="B61" s="225" t="str">
        <f>Texte!A146</f>
        <v>Autres animaux consommant des fourrages grossiers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 x14ac:dyDescent="0.2">
      <c r="A62" s="48"/>
      <c r="B62" s="600" t="str">
        <f>Texte!A156</f>
        <v>Chèvres laitières</v>
      </c>
      <c r="C62" s="216"/>
      <c r="D62" s="419" t="str">
        <f>Texte!A123</f>
        <v>Prod. lait Ø kg/an</v>
      </c>
      <c r="E62" s="217"/>
      <c r="F62" s="2" t="str">
        <f>IF($B62="","",VLOOKUP($B62,Daten!$B$8:$E$64,2,FALSE))</f>
        <v>1 place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73"/>
      <c r="AN62" s="674"/>
      <c r="AO62" s="674"/>
      <c r="AP62" s="675"/>
      <c r="AQ62" s="1"/>
      <c r="AR62" s="1"/>
      <c r="AS62" s="1"/>
      <c r="AT62" s="1"/>
      <c r="AU62" s="1"/>
      <c r="AV62" s="1"/>
    </row>
    <row r="63" spans="1:48" ht="12.75" customHeight="1" x14ac:dyDescent="0.2">
      <c r="A63" s="48"/>
      <c r="B63" s="637" t="str">
        <f>Texte!A152</f>
        <v xml:space="preserve">Brebis laitière </v>
      </c>
      <c r="C63" s="216"/>
      <c r="D63" s="419" t="str">
        <f>Texte!A123</f>
        <v>Prod. lait Ø kg/an</v>
      </c>
      <c r="E63" s="222"/>
      <c r="F63" s="2" t="str">
        <f>IF($B63="","",VLOOKUP($B63,Daten!$B$8:$E$64,2,FALSE))</f>
        <v>1 place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 x14ac:dyDescent="0.2">
      <c r="A64" s="48"/>
      <c r="B64" s="667"/>
      <c r="C64" s="668"/>
      <c r="D64" s="668"/>
      <c r="E64" s="668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 x14ac:dyDescent="0.2">
      <c r="A65" s="48"/>
      <c r="B65" s="667"/>
      <c r="C65" s="668"/>
      <c r="D65" s="668"/>
      <c r="E65" s="668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 x14ac:dyDescent="0.2">
      <c r="A66" s="48"/>
      <c r="B66" s="667"/>
      <c r="C66" s="668"/>
      <c r="D66" s="668"/>
      <c r="E66" s="668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73"/>
      <c r="AN66" s="674"/>
      <c r="AO66" s="674"/>
      <c r="AP66" s="675"/>
      <c r="AQ66" s="1"/>
      <c r="AR66" s="1"/>
      <c r="AS66" s="1"/>
      <c r="AT66" s="1"/>
      <c r="AU66" s="1"/>
      <c r="AV66" s="1"/>
    </row>
    <row r="67" spans="1:48" ht="12.75" customHeight="1" x14ac:dyDescent="0.2">
      <c r="A67" s="48"/>
      <c r="B67" s="669"/>
      <c r="C67" s="670"/>
      <c r="D67" s="670"/>
      <c r="E67" s="670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 x14ac:dyDescent="0.2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 x14ac:dyDescent="0.2">
      <c r="A69" s="48"/>
      <c r="B69" s="614" t="str">
        <f>Texte!A170</f>
        <v>Autres animaux consommant des fourrages de base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 x14ac:dyDescent="0.2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Consommation</v>
      </c>
      <c r="L70" s="180"/>
      <c r="M70" s="179" t="str">
        <f>Texte!A171</f>
        <v>Herbe issue des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 x14ac:dyDescent="0.2">
      <c r="A71" s="48"/>
      <c r="B71" s="495"/>
      <c r="C71" s="496"/>
      <c r="D71" s="496"/>
      <c r="E71" s="496"/>
      <c r="F71" s="186"/>
      <c r="H71" s="187" t="str">
        <f>Texte!A92</f>
        <v>Déduction /</v>
      </c>
      <c r="I71" s="188"/>
      <c r="J71" s="189" t="str">
        <f>Texte!A96</f>
        <v>Nbre</v>
      </c>
      <c r="K71" s="190" t="str">
        <f>Texte!A100</f>
        <v>de fourrages</v>
      </c>
      <c r="L71" s="191"/>
      <c r="M71" s="192" t="str">
        <f>Texte!A172</f>
        <v>prairies/pâtur.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 x14ac:dyDescent="0.2">
      <c r="A72" s="48"/>
      <c r="B72" s="495"/>
      <c r="C72" s="496"/>
      <c r="D72" s="496"/>
      <c r="E72" s="496"/>
      <c r="F72" s="186" t="str">
        <f>Texte!A90</f>
        <v>Unité</v>
      </c>
      <c r="G72" s="186" t="str">
        <f>Texte!A91</f>
        <v>Nbre</v>
      </c>
      <c r="H72" s="187" t="str">
        <f>Texte!A93</f>
        <v>supplément.</v>
      </c>
      <c r="I72" s="199"/>
      <c r="J72" s="189" t="str">
        <f>Texte!A97</f>
        <v>corrigé</v>
      </c>
      <c r="K72" s="200" t="str">
        <f>Texte!A104</f>
        <v>dt MS</v>
      </c>
      <c r="L72" s="200" t="str">
        <f>Texte!A104</f>
        <v>dt MS</v>
      </c>
      <c r="M72" s="503" t="str">
        <f>Texte!A104</f>
        <v>dt MS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 x14ac:dyDescent="0.2">
      <c r="A73" s="48"/>
      <c r="B73" s="495"/>
      <c r="C73" s="496"/>
      <c r="D73" s="496"/>
      <c r="E73" s="496"/>
      <c r="F73" s="206"/>
      <c r="G73" s="206"/>
      <c r="H73" s="206" t="str">
        <f>Texte!A94</f>
        <v>± bêtes</v>
      </c>
      <c r="I73" s="28" t="str">
        <f>Texte!A95</f>
        <v>jours</v>
      </c>
      <c r="J73" s="536">
        <f>Texte!A98</f>
        <v>0</v>
      </c>
      <c r="K73" s="207" t="str">
        <f>Texte!A101</f>
        <v>par an</v>
      </c>
      <c r="L73" s="207" t="str">
        <f>Texte!A103</f>
        <v>total</v>
      </c>
      <c r="M73" s="320" t="str">
        <f>Texte!A103</f>
        <v>total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 x14ac:dyDescent="0.2">
      <c r="A74" s="48"/>
      <c r="B74" s="600" t="str">
        <f>Texte!A175</f>
        <v>Autruche plus de 13 mois</v>
      </c>
      <c r="C74" s="613"/>
      <c r="D74" s="613"/>
      <c r="E74" s="613"/>
      <c r="F74" s="52" t="str">
        <f>IF($B74="","",VLOOKUP($B74,Daten!$B$8:$E$64,2,FALSE))</f>
        <v>1 bête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Porc à l'engrais/remonte (PPE) de 26-108 kg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 x14ac:dyDescent="0.2">
      <c r="A75" s="48"/>
      <c r="B75" s="229" t="str">
        <f>Texte!A176</f>
        <v>Autruche jusqu'à 13 mois</v>
      </c>
      <c r="C75" s="230"/>
      <c r="D75" s="230"/>
      <c r="E75" s="230"/>
      <c r="F75" s="52" t="str">
        <f>IF($B75="","",VLOOKUP($B75,Daten!$B$8:$E$64,2,FALSE))</f>
        <v>1 bête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Porc à l'engrais/remonte de 26-108 kg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 x14ac:dyDescent="0.2">
      <c r="A76" s="48"/>
      <c r="B76" s="229" t="str">
        <f>Texte!A173</f>
        <v>Lapine mère (y c. petits jusqu'à env. 35 jours)</v>
      </c>
      <c r="C76" s="230"/>
      <c r="D76" s="230"/>
      <c r="E76" s="230"/>
      <c r="F76" s="52" t="str">
        <f>IF($B76="","",VLOOKUP($B76,Daten!$B$8:$E$64,2,FALSE))</f>
        <v>1 bête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Truie d'élevage, porcelets inclus jusqu'à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 x14ac:dyDescent="0.2">
      <c r="A77" s="48"/>
      <c r="B77" s="229" t="str">
        <f>Texte!A174</f>
        <v>Petits lapins dès env.35 jours</v>
      </c>
      <c r="C77" s="233"/>
      <c r="D77" s="233"/>
      <c r="E77" s="233"/>
      <c r="F77" s="52" t="str">
        <f>IF($B77="","",VLOOKUP($B77,Daten!$B$8:$E$64,2,FALSE))</f>
        <v>100 pl.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Truie non allaitante, 2.94 rotations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 x14ac:dyDescent="0.2">
      <c r="A78" s="48"/>
      <c r="B78" s="667" t="s">
        <v>129</v>
      </c>
      <c r="C78" s="668"/>
      <c r="D78" s="668"/>
      <c r="E78" s="668"/>
      <c r="F78" s="2" t="str">
        <f>IF($B78="","",VLOOKUP($B78,Daten!$B$8:$E$64,2,FALSE))</f>
        <v>1 place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Truie non allaitante, par rotation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73"/>
      <c r="AN78" s="674"/>
      <c r="AO78" s="674"/>
      <c r="AP78" s="675"/>
      <c r="AQ78" s="1"/>
      <c r="AR78" s="1"/>
      <c r="AS78" s="1"/>
      <c r="AT78" s="1"/>
      <c r="AU78" s="1"/>
      <c r="AV78" s="1"/>
    </row>
    <row r="79" spans="1:48" ht="12.75" customHeight="1" x14ac:dyDescent="0.2">
      <c r="A79" s="48"/>
      <c r="B79" s="667" t="s">
        <v>140</v>
      </c>
      <c r="C79" s="668"/>
      <c r="D79" s="668"/>
      <c r="E79" s="668"/>
      <c r="F79" s="2" t="str">
        <f>IF($B79="","",VLOOKUP($B79,Daten!$B$8:$E$64,2,FALSE))</f>
        <v>1 place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Truie allaitante, 9.86 rotations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 x14ac:dyDescent="0.2">
      <c r="A80" s="48"/>
      <c r="B80" s="667" t="s">
        <v>576</v>
      </c>
      <c r="C80" s="668"/>
      <c r="D80" s="668"/>
      <c r="E80" s="668"/>
      <c r="F80" s="2" t="str">
        <f>IF($B80="","",VLOOKUP($B80,Daten!$B$8:$E$64,2,FALSE))</f>
        <v>1 bête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Truie allaitante, par rotation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 x14ac:dyDescent="0.2">
      <c r="A81" s="224"/>
      <c r="B81" s="667" t="s">
        <v>123</v>
      </c>
      <c r="C81" s="668"/>
      <c r="D81" s="668"/>
      <c r="E81" s="668"/>
      <c r="F81" s="56" t="str">
        <f>IF($B81="","",VLOOKUP($B81,Daten!$B$8:$E$64,2,FALSE))</f>
        <v>1 place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Verrat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 x14ac:dyDescent="0.2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73"/>
      <c r="AN82" s="674"/>
      <c r="AO82" s="674"/>
      <c r="AP82" s="675"/>
      <c r="AQ82" s="1"/>
      <c r="AR82" s="1"/>
      <c r="AS82" s="1"/>
      <c r="AT82" s="1"/>
      <c r="AU82" s="1"/>
      <c r="AV82" s="1"/>
    </row>
    <row r="83" spans="1:49" ht="8.1" customHeight="1" x14ac:dyDescent="0.2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 x14ac:dyDescent="0.2">
      <c r="B84" s="185" t="str">
        <f>Texte!A191</f>
        <v>Exploitation à l'année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 x14ac:dyDescent="0.2">
      <c r="B85" s="185" t="str">
        <f>Texte!A192</f>
        <v xml:space="preserve">A1: Consommation de fourrage de base par tous les animaux 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dt MS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 x14ac:dyDescent="0.2">
      <c r="B86" s="185" t="str">
        <f>Texte!A193</f>
        <v>A2: Consommation de fourrage de base par les animaux consommant des fourrages grossiers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dt MS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 x14ac:dyDescent="0.2">
      <c r="B87" s="185" t="str">
        <f>Texte!A194</f>
        <v>A3: Consommation de fourrage de prairie/pâtur. par les autres animaux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dt MS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 x14ac:dyDescent="0.2">
      <c r="B88" s="185" t="str">
        <f>Texte!A195</f>
        <v xml:space="preserve">A4: Consommation de concentrés par les animaux autorisés 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dt MF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 x14ac:dyDescent="0.2">
      <c r="B89" s="185" t="str">
        <f>Texte!A196</f>
        <v>A5: Consommation totale par les animaux consommant des fourrages grossiers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dt MS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 x14ac:dyDescent="0.2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 x14ac:dyDescent="0.2">
      <c r="B91" s="185" t="str">
        <f>Texte!A197</f>
        <v>Estivage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 x14ac:dyDescent="0.2">
      <c r="B92" s="185" t="str">
        <f>Texte!A198</f>
        <v>A6: Consommation de fourrage de base par les animaux consommant des fourrages grossiers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dt MS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 x14ac:dyDescent="0.2">
      <c r="B93" s="185" t="str">
        <f>Texte!A199</f>
        <v xml:space="preserve">A7: Consommation de concentrés par les animaux autorisés 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dt MS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 x14ac:dyDescent="0.2">
      <c r="B94" s="185" t="str">
        <f>Texte!A200</f>
        <v>A8: jours d'estivage selon AniCalc (BDTA)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126"/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 x14ac:dyDescent="0.2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 x14ac:dyDescent="0.2">
      <c r="B96" s="156" t="str">
        <f>Texte!A202</f>
        <v>Partie B: Production de fourrages</v>
      </c>
      <c r="C96" s="156"/>
      <c r="D96" s="156"/>
      <c r="E96" s="156"/>
      <c r="I96" s="154"/>
      <c r="L96" s="274"/>
      <c r="N96" s="154"/>
      <c r="Q96" s="156" t="str">
        <f>Texte!A256</f>
        <v>Vache mère &amp; veau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 x14ac:dyDescent="0.2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 x14ac:dyDescent="0.2">
      <c r="B98" s="251"/>
      <c r="C98" s="252"/>
      <c r="D98" s="252"/>
      <c r="E98" s="252"/>
      <c r="F98" s="253"/>
      <c r="G98" s="253"/>
      <c r="H98" s="253"/>
      <c r="I98" s="254" t="str">
        <f>Texte!A203</f>
        <v>Rend.</v>
      </c>
      <c r="J98" s="255" t="str">
        <f>Texte!A206</f>
        <v>Surf.</v>
      </c>
      <c r="K98" s="255" t="str">
        <f>Texte!A205</f>
        <v>Rend.</v>
      </c>
      <c r="L98" s="255" t="str">
        <f>Texte!A208</f>
        <v>Quant.</v>
      </c>
      <c r="Q98" s="513" t="str">
        <f>Texte!A257</f>
        <v>Fourragé aux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 x14ac:dyDescent="0.2">
      <c r="B99" s="257"/>
      <c r="C99" s="166"/>
      <c r="D99" s="166"/>
      <c r="E99" s="166"/>
      <c r="F99" s="167"/>
      <c r="G99" s="167"/>
      <c r="H99" s="167"/>
      <c r="I99" s="258" t="str">
        <f>Texte!A204</f>
        <v>stand.</v>
      </c>
      <c r="J99" s="28" t="s">
        <v>360</v>
      </c>
      <c r="K99" s="28" t="str">
        <f>Texte!A207</f>
        <v>dt MS/ha</v>
      </c>
      <c r="L99" s="28" t="str">
        <f>Texte!A209</f>
        <v>dt MS</v>
      </c>
      <c r="Q99" s="518" t="str">
        <f>Texte!A258</f>
        <v>vaches &amp; veaux dt MS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 x14ac:dyDescent="0.2">
      <c r="B100" s="259" t="str">
        <f>Texte!A213</f>
        <v>Maïs plante/maïs ensilage plante entière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 x14ac:dyDescent="0.2">
      <c r="B101" s="295" t="str">
        <f>Texte!A214</f>
        <v>Sorgho plante entière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 x14ac:dyDescent="0.2">
      <c r="B102" s="262" t="str">
        <f>Texte!A215</f>
        <v>Céréales d’ensilage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 x14ac:dyDescent="0.2">
      <c r="B103" s="262" t="str">
        <f>Texte!A216</f>
        <v>Céréales d’ensilage avec légumineuses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 x14ac:dyDescent="0.2">
      <c r="B104" s="262" t="str">
        <f>Texte!A217</f>
        <v>Betterave fourragère (sans feuille)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 x14ac:dyDescent="0.2">
      <c r="B105" s="262" t="str">
        <f>Texte!A218</f>
        <v>Maïs à faucher en vert (2ème culture)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 x14ac:dyDescent="0.2">
      <c r="B106" s="262" t="str">
        <f>Texte!A219</f>
        <v>Sorgho plante entière (2ème culture)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 x14ac:dyDescent="0.2">
      <c r="B107" s="262" t="str">
        <f>Texte!A220</f>
        <v>Paille de céréales de l'exploitation affouragée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 x14ac:dyDescent="0.2">
      <c r="B108" s="268" t="str">
        <f>Texte!A221</f>
        <v>Feuilles de betteraves de l'exploitation affouragées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 x14ac:dyDescent="0.2">
      <c r="B109" s="629" t="str">
        <f>Texte!A222</f>
        <v>Dérobées, semis de PA d'été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 x14ac:dyDescent="0.2">
      <c r="B110" s="630" t="str">
        <f>Texte!A223</f>
        <v>Rompue de printemps (si récoltés)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 x14ac:dyDescent="0.2">
      <c r="B111" s="262" t="str">
        <f>Texte!A224</f>
        <v>Production de semences: Légumineuses pures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 x14ac:dyDescent="0.2">
      <c r="B112" s="262" t="str">
        <f>Texte!A225</f>
        <v>Production de semences: Graminées pures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 x14ac:dyDescent="0.2">
      <c r="B113" s="262" t="str">
        <f>Texte!A226</f>
        <v>Prairies extensives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 x14ac:dyDescent="0.2">
      <c r="B114" s="262" t="str">
        <f>Texte!A227</f>
        <v>Autres prairies avec interdiction de fumure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 x14ac:dyDescent="0.2">
      <c r="B115" s="262" t="str">
        <f>Texte!A228</f>
        <v>Pâturages extensifs, pâturages boisés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 x14ac:dyDescent="0.2">
      <c r="B116" s="262" t="str">
        <f>Texte!A229</f>
        <v>Prairies et pâturages</v>
      </c>
      <c r="C116" s="263"/>
      <c r="D116" s="263"/>
      <c r="E116" s="263" t="str">
        <f>Texte!A230</f>
        <v xml:space="preserve">peu intensifs  (1-3 utilisations) 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 x14ac:dyDescent="0.2">
      <c r="B117" s="262"/>
      <c r="C117" s="263"/>
      <c r="D117" s="263"/>
      <c r="E117" s="263" t="str">
        <f>Texte!A231</f>
        <v xml:space="preserve">mi-intensifs    (1-4 utilisations) 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 x14ac:dyDescent="0.2">
      <c r="B118" s="361"/>
      <c r="C118" s="362"/>
      <c r="D118" s="362"/>
      <c r="E118" s="362" t="str">
        <f>Texte!A232</f>
        <v xml:space="preserve">intensifs         (2-6 utilisations)  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 x14ac:dyDescent="0.2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 x14ac:dyDescent="0.2">
      <c r="B120" s="185" t="str">
        <f>Texte!A233</f>
        <v>Surface herbagère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 x14ac:dyDescent="0.2">
      <c r="B121" s="185" t="str">
        <f>Texte!A234</f>
        <v>Surface en cultures dérobées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 x14ac:dyDescent="0.2">
      <c r="B122" s="185" t="str">
        <f>Texte!A235</f>
        <v>B1: Production totale de fourrages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dt MS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 x14ac:dyDescent="0.2">
      <c r="B123" s="185" t="str">
        <f>Texte!A236</f>
        <v>B2: Production de fourrages issus des prairies et pâturages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dt MS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 x14ac:dyDescent="0.2">
      <c r="B124" s="185" t="str">
        <f>Texte!A237</f>
        <v>B3: Production d'autres fourrages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dt MS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 x14ac:dyDescent="0.2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 x14ac:dyDescent="0.2">
      <c r="B126" s="156" t="str">
        <f>Texte!A261</f>
        <v>Partie C: Achats / Ventes de fourrages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Vache mère &amp; veau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 x14ac:dyDescent="0.2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 x14ac:dyDescent="0.2">
      <c r="B128" s="251" t="str">
        <f>Texte!A262</f>
        <v xml:space="preserve">Consommation de fourrages (selon total ci-dessus) 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dt MS</v>
      </c>
      <c r="N128" s="236"/>
      <c r="Q128" s="524" t="str">
        <f>Texte!A314</f>
        <v>Fourragé aux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 x14ac:dyDescent="0.2">
      <c r="B129" s="283" t="str">
        <f>Texte!A263</f>
        <v xml:space="preserve">Fourrages vendus, achetés ou produits sur l'exploitation hors surface fourragère     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vaches &amp; veaux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 x14ac:dyDescent="0.2">
      <c r="B130" s="283" t="str">
        <f>Texte!A264</f>
        <v xml:space="preserve">Type de fourrage </v>
      </c>
      <c r="C130" s="279"/>
      <c r="D130" s="279"/>
      <c r="E130" s="279"/>
      <c r="F130" s="285" t="str">
        <f>Texte!A265</f>
        <v>Quantité</v>
      </c>
      <c r="G130" s="285" t="str">
        <f>Texte!A267</f>
        <v xml:space="preserve">  %</v>
      </c>
      <c r="H130" s="286" t="str">
        <f>Texte!A269</f>
        <v>Code</v>
      </c>
      <c r="I130" s="287" t="str">
        <f>Texte!A270</f>
        <v>Ventes</v>
      </c>
      <c r="J130" s="287" t="str">
        <f>Texte!A274</f>
        <v>Achats</v>
      </c>
      <c r="K130" s="288" t="str">
        <f>Texte!A275</f>
        <v>hors SF</v>
      </c>
      <c r="L130" s="284"/>
      <c r="M130" s="236" t="str">
        <f>Texte!A269</f>
        <v>Code</v>
      </c>
      <c r="N130" s="236"/>
      <c r="Q130" s="529" t="str">
        <f>Texte!A316</f>
        <v>quantité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 x14ac:dyDescent="0.2">
      <c r="B131" s="289"/>
      <c r="C131" s="185"/>
      <c r="D131" s="185"/>
      <c r="E131" s="185"/>
      <c r="F131" s="290" t="str">
        <f>Texte!A266</f>
        <v>dt</v>
      </c>
      <c r="G131" s="290" t="str">
        <f>Texte!A268</f>
        <v xml:space="preserve">  MS</v>
      </c>
      <c r="H131" s="291" t="s">
        <v>744</v>
      </c>
      <c r="I131" s="292" t="str">
        <f>Texte!A271</f>
        <v>dt MS</v>
      </c>
      <c r="J131" s="292" t="str">
        <f>Texte!A271</f>
        <v>dt MS</v>
      </c>
      <c r="K131" s="292" t="str">
        <f>Texte!A271</f>
        <v>dt MS</v>
      </c>
      <c r="L131" s="284"/>
      <c r="M131" s="236" t="str">
        <f>Texte!A210</f>
        <v xml:space="preserve">  1 = vente</v>
      </c>
      <c r="N131" s="236"/>
      <c r="Q131" s="519" t="str">
        <f>Texte!A317</f>
        <v>dt MS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 x14ac:dyDescent="0.2">
      <c r="B132" s="259" t="str">
        <f>Texte!A277</f>
        <v>Herbe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 xml:space="preserve">  2 = achat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 x14ac:dyDescent="0.2">
      <c r="B133" s="295" t="str">
        <f>Texte!A278</f>
        <v>Ensilage d'herbe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 xml:space="preserve">  3 = hors SF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 x14ac:dyDescent="0.2">
      <c r="B134" s="295" t="str">
        <f>Texte!A279</f>
        <v>Herbe déshydratée (cubes)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 x14ac:dyDescent="0.2">
      <c r="B135" s="215" t="str">
        <f>Texte!A280</f>
        <v xml:space="preserve">Foin, regain 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 x14ac:dyDescent="0.2">
      <c r="B136" s="184" t="str">
        <f>Texte!A281</f>
        <v xml:space="preserve">Foin, regain, "pauvre" 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 x14ac:dyDescent="0.2">
      <c r="B137" s="368" t="str">
        <f>Texte!A282</f>
        <v>Céréales d’ensilage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 x14ac:dyDescent="0.2">
      <c r="B138" s="220" t="str">
        <f>Texte!A283</f>
        <v>Céréales d’ensilage avec légumineuses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 x14ac:dyDescent="0.2">
      <c r="B139" s="220" t="str">
        <f>Texte!A284</f>
        <v>Maïs ensilage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 x14ac:dyDescent="0.2">
      <c r="B140" s="215" t="str">
        <f>Texte!A285</f>
        <v>Maïs fauché en vert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 x14ac:dyDescent="0.2">
      <c r="B141" s="215" t="str">
        <f>Texte!A286</f>
        <v>Maïs plante entière déshydraté (cubes)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 x14ac:dyDescent="0.2">
      <c r="B142" s="215" t="str">
        <f>Texte!A287</f>
        <v>Maïs épi CCM (pour bovins engrais)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 x14ac:dyDescent="0.2">
      <c r="B143" s="215" t="str">
        <f>Texte!A288</f>
        <v>Sorgho plante entière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 x14ac:dyDescent="0.2">
      <c r="B144" s="215" t="str">
        <f>Texte!A289</f>
        <v>Sorgho plante entière (2ème culture)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 x14ac:dyDescent="0.2">
      <c r="B145" s="215" t="str">
        <f>Texte!A290</f>
        <v xml:space="preserve">Betterave fourragère 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 x14ac:dyDescent="0.2">
      <c r="B146" s="215" t="str">
        <f>Texte!A291</f>
        <v xml:space="preserve">Betterave sucrière 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 x14ac:dyDescent="0.2">
      <c r="B147" s="215" t="str">
        <f>Texte!A292</f>
        <v>Pulpe de betterave, fraîche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 x14ac:dyDescent="0.2">
      <c r="B148" s="215" t="str">
        <f>Texte!A293</f>
        <v>Pulpe de betterave, ensilée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 x14ac:dyDescent="0.2">
      <c r="B149" s="215" t="str">
        <f>Texte!A295</f>
        <v xml:space="preserve">Feuilles de betteraves 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 x14ac:dyDescent="0.2">
      <c r="B150" s="215" t="str">
        <f>Texte!A296</f>
        <v xml:space="preserve">Pommes de terre 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 x14ac:dyDescent="0.2">
      <c r="B151" s="215" t="str">
        <f>Texte!A297</f>
        <v>Racines d'endives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 x14ac:dyDescent="0.2">
      <c r="B152" s="215" t="str">
        <f>Texte!A298</f>
        <v>Résidus transformation fruits/légumes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 x14ac:dyDescent="0.2">
      <c r="B153" s="215" t="str">
        <f>Texte!A299</f>
        <v>Drêches de brasserie, fraîches ou ensilées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 x14ac:dyDescent="0.2">
      <c r="B154" s="215" t="str">
        <f>Texte!A300</f>
        <v xml:space="preserve">Achat de paille pour l'affouragement 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 x14ac:dyDescent="0.2">
      <c r="B155" s="215" t="str">
        <f>Texte!A294</f>
        <v>Pulpe de betterave, séchée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 x14ac:dyDescent="0.2">
      <c r="B156" s="215" t="str">
        <f>Texte!A301</f>
        <v>Drêches de brasserie, sêchée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 x14ac:dyDescent="0.2">
      <c r="B157" s="591" t="str">
        <f>Texte!A302</f>
        <v>Sous-produits (mouture, décorticage)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 x14ac:dyDescent="0.2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 x14ac:dyDescent="0.2">
      <c r="B159" s="198" t="str">
        <f>Texte!A303</f>
        <v>C1: Total ventes de fourrages issus des prairies et pâturages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dt MS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 x14ac:dyDescent="0.2">
      <c r="B160" s="198" t="str">
        <f>Texte!A304</f>
        <v>C2: Total ventes d'autres fourrages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dt MS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 x14ac:dyDescent="0.2">
      <c r="B161" s="198" t="str">
        <f>Texte!A305</f>
        <v>C3: Total achats issus de prairies et pâturages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 x14ac:dyDescent="0.2">
      <c r="B162" s="198" t="str">
        <f>Texte!A306</f>
        <v>C4: Total achats d'autres fourrages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dt MS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 x14ac:dyDescent="0.2">
      <c r="B163" s="198" t="str">
        <f>Texte!A307</f>
        <v>C5: Fourrages produits sur l'exploitation hors surface fourragère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 x14ac:dyDescent="0.2">
      <c r="B164" s="198" t="str">
        <f>Texte!A308</f>
        <v>C6: Total achat de co-produits issus de la transformation agro-alimentaire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 x14ac:dyDescent="0.2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 x14ac:dyDescent="0.2">
      <c r="B166" s="198" t="str">
        <f>Texte!A309</f>
        <v xml:space="preserve">Total des besoins nets en fourrages  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dt MS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 x14ac:dyDescent="0.2">
      <c r="B167" s="184" t="str">
        <f>Texte!A310</f>
        <v xml:space="preserve">C7: Pertes de conservation et à la crèche : 0-5% des besoins nets en fourrages   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dt MS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 x14ac:dyDescent="0.2">
      <c r="B168" s="184" t="str">
        <f>Texte!A311</f>
        <v xml:space="preserve">C8: Marge d'erreur sur le bilan de matière sèche (MS) : 0-5% des besoins nets en fourrages 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dt MS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 x14ac:dyDescent="0.2">
      <c r="B169" s="204" t="str">
        <f>Texte!A312</f>
        <v xml:space="preserve">Total des fourrages à produire sur l'exploitation  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dt MS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 x14ac:dyDescent="0.2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 x14ac:dyDescent="0.2">
      <c r="B171" s="156" t="str">
        <f>Texte!A320</f>
        <v>Partie D: Bilan des fourrages</v>
      </c>
      <c r="C171" s="185"/>
      <c r="D171" s="185"/>
      <c r="E171" s="185"/>
      <c r="P171" s="601"/>
      <c r="Q171" s="156" t="str">
        <f>Texte!A353</f>
        <v>Bilan pour vache mère et veau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 x14ac:dyDescent="0.2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 x14ac:dyDescent="0.2">
      <c r="B173" s="298"/>
      <c r="C173" s="253"/>
      <c r="D173" s="253"/>
      <c r="E173" s="311"/>
      <c r="F173" s="312" t="str">
        <f>Texte!A332</f>
        <v>Total des</v>
      </c>
      <c r="G173" s="313"/>
      <c r="H173" s="179" t="str">
        <f>Texte!A334</f>
        <v>Four. prairies</v>
      </c>
      <c r="I173" s="181"/>
      <c r="J173" s="179" t="str">
        <f>Texte!A336</f>
        <v>Autres fourrages de base</v>
      </c>
      <c r="K173" s="468"/>
      <c r="L173" s="468"/>
      <c r="M173" s="181"/>
      <c r="N173" s="312" t="str">
        <f>Texte!A340</f>
        <v>Concentrés</v>
      </c>
      <c r="O173" s="313"/>
      <c r="P173" s="601"/>
      <c r="Q173" s="505" t="str">
        <f>Texte!A354</f>
        <v>Total des</v>
      </c>
      <c r="R173" s="505" t="str">
        <f>Texte!A356</f>
        <v>Fourrages</v>
      </c>
      <c r="S173" s="505" t="str">
        <f>Texte!A359</f>
        <v>Autres</v>
      </c>
      <c r="T173" s="505" t="str">
        <f>Texte!A362</f>
        <v>Concentrés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Zones de plaine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 x14ac:dyDescent="0.2">
      <c r="B174" s="184"/>
      <c r="E174" s="174"/>
      <c r="F174" s="316" t="str">
        <f>Texte!A333</f>
        <v>besoins</v>
      </c>
      <c r="G174" s="317"/>
      <c r="H174" s="192" t="str">
        <f>Texte!A335</f>
        <v>et pâturages</v>
      </c>
      <c r="I174" s="193"/>
      <c r="J174" s="192" t="str">
        <f>Texte!A338</f>
        <v>Fourr. gross. &amp; humides</v>
      </c>
      <c r="K174" s="592"/>
      <c r="L174" s="472" t="str">
        <f>Texte!A339</f>
        <v>Co-produits</v>
      </c>
      <c r="M174" s="193"/>
      <c r="N174" s="318"/>
      <c r="O174" s="206"/>
      <c r="P174" s="601"/>
      <c r="Q174" s="24" t="str">
        <f>Texte!A355</f>
        <v>besoins</v>
      </c>
      <c r="R174" s="24" t="str">
        <f>Texte!A357</f>
        <v xml:space="preserve">prairies et </v>
      </c>
      <c r="S174" s="24" t="str">
        <f>Texte!A360</f>
        <v>fourrages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Zone des collines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 x14ac:dyDescent="0.2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en MS)</v>
      </c>
      <c r="O175" s="583"/>
      <c r="P175" s="601"/>
      <c r="Q175" s="290"/>
      <c r="R175" s="28" t="str">
        <f>Texte!A358</f>
        <v>pâturages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Zone montagne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 x14ac:dyDescent="0.2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Zone montagne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 x14ac:dyDescent="0.2">
      <c r="B177" s="259" t="str">
        <f>Texte!A321</f>
        <v>Consommation totale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Zone montagne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valeur limite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 x14ac:dyDescent="0.2">
      <c r="B178" s="262" t="str">
        <f>Texte!A322</f>
        <v>[+] Pertes et marge d'erreur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Zone montagne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La région n'a pas été saisie.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 x14ac:dyDescent="0.2">
      <c r="B179" s="262" t="str">
        <f>Texte!A323</f>
        <v>[+] Consommation durant estivage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 x14ac:dyDescent="0.2">
      <c r="B180" s="262" t="str">
        <f>Texte!A324</f>
        <v>Production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Four. prairies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 x14ac:dyDescent="0.2">
      <c r="B181" s="262" t="str">
        <f>Texte!A325</f>
        <v>[+] Achats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et pâturages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 x14ac:dyDescent="0.2">
      <c r="B182" s="262" t="str">
        <f>Texte!A326</f>
        <v>[+] Fourrages/concentrés durant estivage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 x14ac:dyDescent="0.2">
      <c r="B183" s="262" t="str">
        <f>Texte!A327</f>
        <v>[-] Ventes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Concentrés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 x14ac:dyDescent="0.25">
      <c r="B184" s="385" t="str">
        <f>Texte!A328</f>
        <v>[-] Fourrages pour d'autres animaux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Autres fourrages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 x14ac:dyDescent="0.25">
      <c r="B185" s="328" t="str">
        <f>Texte!A329</f>
        <v>Bilan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76"/>
      <c r="AG185" s="676"/>
      <c r="AH185" s="676"/>
      <c r="AI185" s="676"/>
      <c r="AJ185" s="194" t="str">
        <f>Texte!$A337</f>
        <v>fourrages 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 x14ac:dyDescent="0.25">
      <c r="B186" s="334" t="str">
        <f>Texte!A330</f>
        <v>Parts exigées dans la ration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Part Co-produits+Concentrés 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 x14ac:dyDescent="0.25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La région n'a pas été saisie.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 x14ac:dyDescent="0.2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 x14ac:dyDescent="0.2">
      <c r="B189" s="393" t="str">
        <f>Texte!A344</f>
        <v xml:space="preserve">Satisfaire l’exigence des parts dans la ration 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 non</v>
      </c>
      <c r="P189" s="129"/>
      <c r="Q189" s="393" t="str">
        <f>Texte!A363</f>
        <v>Exigence pour vache mère &amp; veau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 non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 x14ac:dyDescent="0.25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 x14ac:dyDescent="0.2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 x14ac:dyDescent="0.2">
      <c r="Q192" s="156" t="str">
        <f>Texte!A366</f>
        <v>bilan autres animaux consom.des f. grossiers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 x14ac:dyDescent="0.25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 x14ac:dyDescent="0.25">
      <c r="B194" s="346" t="str">
        <f>Texte!A350</f>
        <v xml:space="preserve">Lieu et date: </v>
      </c>
      <c r="C194" s="59"/>
      <c r="D194" s="60"/>
      <c r="E194" s="60"/>
      <c r="F194" s="60"/>
      <c r="G194" s="60"/>
      <c r="I194" s="210" t="str">
        <f>Texte!A351</f>
        <v xml:space="preserve">Signature: 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 x14ac:dyDescent="0.2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 x14ac:dyDescent="0.2">
      <c r="B196" s="348" t="str">
        <f>Texte!A349</f>
        <v>Cet instrument sert à prouver que les exigences du bilan fourrager sont remplies pour le programme PLVH.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 x14ac:dyDescent="0.2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 x14ac:dyDescent="0.2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 x14ac:dyDescent="0.2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 x14ac:dyDescent="0.2">
      <c r="B200" s="432" t="str">
        <f>Texte!A392</f>
        <v>Informations complémentaires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 x14ac:dyDescent="0.2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 x14ac:dyDescent="0.2">
      <c r="B202" s="433" t="str">
        <f>Texte!A393</f>
        <v>Le calcul de la charge effective en bétail pour le bilan fourrager s’appuie sur les effectifs déterminants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 x14ac:dyDescent="0.2">
      <c r="B203" s="433" t="str">
        <f>Texte!A394</f>
        <v>d’animaux pour la période 1.1.–31.12.. Comme ces derniers ne sont pas encore connus, le montant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 x14ac:dyDescent="0.2">
      <c r="B204" s="433" t="str">
        <f>Texte!A395</f>
        <v xml:space="preserve">des contributions PLVH est à considérer comme une estimation.  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 x14ac:dyDescent="0.2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 x14ac:dyDescent="0.2">
      <c r="B206" s="482" t="str">
        <f>Texte!A239</f>
        <v>Indication de charge minimale en bétail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 x14ac:dyDescent="0.2">
      <c r="B207" s="482"/>
      <c r="C207" s="484" t="str">
        <f>Texte!A241</f>
        <v>surf. herb. permanentes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 x14ac:dyDescent="0.2">
      <c r="B208" s="482"/>
      <c r="C208" s="484" t="str">
        <f>Texte!A242</f>
        <v>prairies temporaires</v>
      </c>
      <c r="E208" s="485" t="str">
        <f>Texte!A243</f>
        <v>SPB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 x14ac:dyDescent="0.2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 x14ac:dyDescent="0.2">
      <c r="B210" s="483" t="str">
        <f>Texte!A244</f>
        <v>Zones de plaine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 x14ac:dyDescent="0.2">
      <c r="B211" s="483" t="str">
        <f>Texte!A245</f>
        <v>Zone des collines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 x14ac:dyDescent="0.2">
      <c r="B212" s="483" t="str">
        <f>Texte!A246</f>
        <v>Zone montagne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 x14ac:dyDescent="0.2">
      <c r="B213" s="483" t="str">
        <f>Texte!A247</f>
        <v>Zone montagne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 x14ac:dyDescent="0.2">
      <c r="B214" s="483" t="str">
        <f>Texte!A248</f>
        <v>Zone montagne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 x14ac:dyDescent="0.2">
      <c r="B215" s="483" t="str">
        <f>Texte!A249</f>
        <v>Zone montagne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 x14ac:dyDescent="0.2">
      <c r="B216" s="483" t="str">
        <f>Texte!A250</f>
        <v>surfaces à l'étranger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 x14ac:dyDescent="0.2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 x14ac:dyDescent="0.2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 x14ac:dyDescent="0.2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 x14ac:dyDescent="0.2">
      <c r="B220" s="433" t="str">
        <f>Texte!A345</f>
        <v xml:space="preserve">Charge minimale en bétail exigée pour obtenir 100 % des contributions PLVH (UGBFG/ha herb.) 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 x14ac:dyDescent="0.2">
      <c r="B221" s="433" t="str">
        <f>Texte!A396</f>
        <v>UGBFG totaux de l'exploitation</v>
      </c>
      <c r="D221" s="465"/>
      <c r="E221" s="426"/>
      <c r="N221" s="435" t="str">
        <f>Texte!A397</f>
        <v>Charge en bétail effective (UGBFG/ha herb.)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 x14ac:dyDescent="0.2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 x14ac:dyDescent="0.2">
      <c r="B223" s="433" t="str">
        <f>Texte!A398</f>
        <v xml:space="preserve">Exigence de la part … dans la ration satisfaite </v>
      </c>
      <c r="N223" s="435" t="str">
        <f>Texte!A402</f>
        <v>Exigence de la charge min. pour</v>
      </c>
      <c r="O223" s="429" t="str">
        <f>IF($O$220="","",MIN($O$221/$O$220*100,100))</f>
        <v/>
      </c>
      <c r="P223" s="604"/>
      <c r="Q223" s="433" t="str">
        <f>Texte!A403</f>
        <v xml:space="preserve">% des contributions PLVH 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 x14ac:dyDescent="0.2">
      <c r="B224" s="434" t="str">
        <f>Texte!A399</f>
        <v xml:space="preserve">  - fourrages prairies et pâturages</v>
      </c>
      <c r="E224" s="423" t="str">
        <f>IF($V$11="","",IF(AND($V$11=1,$Z$183="nein"),Texte!A$408,IF(AND($V$11=2,$AA$183="nein"),Texte!A$408,Texte!A$409)))</f>
        <v/>
      </c>
      <c r="N224" s="435" t="str">
        <f>Texte!A404</f>
        <v>qui correspond à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 x14ac:dyDescent="0.2">
      <c r="B225" s="434" t="str">
        <f>Texte!A400</f>
        <v xml:space="preserve">  - autres fourrages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 x14ac:dyDescent="0.2">
      <c r="B226" s="434" t="str">
        <f>Texte!A401</f>
        <v xml:space="preserve">  - concentrés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Vous n'obtenez AUCUNE contribution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 x14ac:dyDescent="0.2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 x14ac:dyDescent="0.2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 x14ac:dyDescent="0.2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 x14ac:dyDescent="0.2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 x14ac:dyDescent="0.2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 x14ac:dyDescent="0.2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 x14ac:dyDescent="0.2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 x14ac:dyDescent="0.2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 x14ac:dyDescent="0.2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 x14ac:dyDescent="0.2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 x14ac:dyDescent="0.2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 x14ac:dyDescent="0.2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 x14ac:dyDescent="0.2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 x14ac:dyDescent="0.2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x14ac:dyDescent="0.2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x14ac:dyDescent="0.2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x14ac:dyDescent="0.2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x14ac:dyDescent="0.2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x14ac:dyDescent="0.2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x14ac:dyDescent="0.2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x14ac:dyDescent="0.2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x14ac:dyDescent="0.2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x14ac:dyDescent="0.2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x14ac:dyDescent="0.2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x14ac:dyDescent="0.2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 x14ac:dyDescent="0.2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 x14ac:dyDescent="0.2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 x14ac:dyDescent="0.2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 x14ac:dyDescent="0.2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 x14ac:dyDescent="0.2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 x14ac:dyDescent="0.2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 x14ac:dyDescent="0.2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 x14ac:dyDescent="0.2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 x14ac:dyDescent="0.2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 x14ac:dyDescent="0.2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 x14ac:dyDescent="0.2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 x14ac:dyDescent="0.2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 x14ac:dyDescent="0.2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 x14ac:dyDescent="0.2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 x14ac:dyDescent="0.2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 x14ac:dyDescent="0.2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 x14ac:dyDescent="0.2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 x14ac:dyDescent="0.2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 x14ac:dyDescent="0.2">
      <c r="A270" s="350" t="str">
        <f>Texte!A124</f>
        <v>Vache laitière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 x14ac:dyDescent="0.2">
      <c r="A271" s="350" t="str">
        <f>Texte!A125</f>
        <v>Autre vache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 x14ac:dyDescent="0.2">
      <c r="A272" s="350" t="str">
        <f>Texte!A129</f>
        <v>Vache mère lourde (PV 700-800 kg), sans veau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 x14ac:dyDescent="0.2">
      <c r="A273" s="350" t="str">
        <f>Texte!A130</f>
        <v>Vache mère moyenne (PV 600-700 kg), sans veau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 x14ac:dyDescent="0.2">
      <c r="A274" s="350" t="str">
        <f>Texte!A131</f>
        <v>Vache mère légère (PV jusqu'à 600 kg), sans veau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 x14ac:dyDescent="0.2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 x14ac:dyDescent="0.2">
      <c r="A276" s="350" t="str">
        <f>Texte!A132</f>
        <v>Bovin d'élevage jusqu'à 160 jours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 x14ac:dyDescent="0.2">
      <c r="A277" s="350" t="str">
        <f>Texte!A133</f>
        <v>Bovin d'élevage, 160-365 jours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 x14ac:dyDescent="0.2">
      <c r="A278" s="350" t="str">
        <f>Texte!A134</f>
        <v>Bovin d'élevage, 1 à 2 ans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 x14ac:dyDescent="0.2">
      <c r="A279" s="350" t="str">
        <f>Texte!A135</f>
        <v>Bovin d'élevage, plus de 2 ans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 x14ac:dyDescent="0.2">
      <c r="A280" s="350" t="str">
        <f>Texte!A136</f>
        <v>Veau à l'engrais, 50-200 kg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 x14ac:dyDescent="0.2">
      <c r="A281" s="350" t="str">
        <f>Texte!A141</f>
        <v>Bovin à l'engrais, jusqu'à 160 jours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 x14ac:dyDescent="0.2">
      <c r="A282" s="350" t="str">
        <f>Texte!A142</f>
        <v>Bovin à l'engrais, &gt; 160 jours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 x14ac:dyDescent="0.2">
      <c r="A283" s="350" t="str">
        <f>Texte!A143</f>
        <v>Bovin à l'engrais, pâturage, &gt; 4 mois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 x14ac:dyDescent="0.2">
      <c r="A284" s="350" t="str">
        <f>Texte!A144</f>
        <v>Taureau d'élevage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 x14ac:dyDescent="0.2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 x14ac:dyDescent="0.2">
      <c r="A286" s="350" t="str">
        <f>Texte!A137</f>
        <v>Veau allaité jusqu'à 160 jours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 x14ac:dyDescent="0.2">
      <c r="A287" s="350" t="str">
        <f>Texte!A138</f>
        <v>Veau allaité &gt; 160 j, légère (PM &lt;200 kg)</v>
      </c>
      <c r="B287" s="248"/>
      <c r="F287" s="121"/>
      <c r="G287" s="350"/>
      <c r="I287" s="136"/>
    </row>
    <row r="288" spans="1:39" hidden="1" x14ac:dyDescent="0.2">
      <c r="A288" s="350" t="str">
        <f>Texte!A139</f>
        <v>Veau allaité &gt; 160 j, moyenne (PM 200-250 kg)</v>
      </c>
      <c r="B288" s="248"/>
      <c r="F288" s="121"/>
      <c r="I288" s="136"/>
    </row>
    <row r="289" spans="1:9" hidden="1" x14ac:dyDescent="0.2">
      <c r="A289" s="350" t="str">
        <f>Texte!A140</f>
        <v>Veau allaité &gt; 160 j, lourde (PM &gt;250 kg)</v>
      </c>
      <c r="B289" s="248"/>
      <c r="F289" s="121"/>
      <c r="I289" s="136"/>
    </row>
    <row r="290" spans="1:9" hidden="1" x14ac:dyDescent="0.2">
      <c r="A290" s="248"/>
      <c r="B290" s="248"/>
      <c r="F290" s="121"/>
      <c r="H290" s="136"/>
      <c r="I290" s="136"/>
    </row>
    <row r="291" spans="1:9" hidden="1" x14ac:dyDescent="0.2">
      <c r="A291" s="350" t="str">
        <f>Texte!A147</f>
        <v>Cheval jusqu'à 180 jours, &gt; 148 cm*</v>
      </c>
      <c r="B291" s="248"/>
      <c r="F291" s="121"/>
      <c r="H291" s="136"/>
      <c r="I291" s="136"/>
    </row>
    <row r="292" spans="1:9" hidden="1" x14ac:dyDescent="0.2">
      <c r="A292" s="350" t="str">
        <f>Texte!A148</f>
        <v>Cheval &gt; 180 jours, &gt; 148 cm*</v>
      </c>
      <c r="B292" s="248"/>
      <c r="F292" s="121"/>
      <c r="H292" s="136"/>
      <c r="I292" s="136"/>
    </row>
    <row r="293" spans="1:9" hidden="1" x14ac:dyDescent="0.2">
      <c r="A293" s="350" t="str">
        <f>Texte!A149</f>
        <v>Mulet et bardot, jusqu'à 180 jours, indépendant d'hauteur</v>
      </c>
      <c r="B293" s="248"/>
      <c r="F293" s="121"/>
      <c r="H293" s="136"/>
      <c r="I293" s="136"/>
    </row>
    <row r="294" spans="1:9" hidden="1" x14ac:dyDescent="0.2">
      <c r="A294" s="350" t="str">
        <f>Texte!A150</f>
        <v>Mulet et bardot, &gt; 180 jours, indépendant d'hauteur</v>
      </c>
      <c r="B294" s="248"/>
      <c r="F294" s="121"/>
      <c r="H294" s="136"/>
      <c r="I294" s="136"/>
    </row>
    <row r="295" spans="1:9" hidden="1" x14ac:dyDescent="0.2">
      <c r="A295" s="350" t="str">
        <f>Texte!A151</f>
        <v>Poney**, petit cheval, âne, de tout âge, &lt; 148 cm</v>
      </c>
      <c r="B295" s="248"/>
      <c r="F295" s="121"/>
      <c r="H295" s="136"/>
      <c r="I295" s="136"/>
    </row>
    <row r="296" spans="1:9" hidden="1" x14ac:dyDescent="0.2">
      <c r="A296" s="350" t="str">
        <f>Texte!A152</f>
        <v xml:space="preserve">Brebis laitière </v>
      </c>
      <c r="B296" s="248"/>
      <c r="F296" s="121"/>
      <c r="H296" s="136"/>
      <c r="I296" s="136"/>
    </row>
    <row r="297" spans="1:9" hidden="1" x14ac:dyDescent="0.2">
      <c r="A297" s="350" t="str">
        <f>Texte!A153</f>
        <v>autres moutons de plus de 365 j</v>
      </c>
      <c r="B297" s="248"/>
      <c r="F297" s="121"/>
      <c r="H297" s="136"/>
      <c r="I297" s="136"/>
    </row>
    <row r="298" spans="1:9" hidden="1" x14ac:dyDescent="0.2">
      <c r="A298" s="350" t="str">
        <f>Texte!A154</f>
        <v>Jeunes moutons de 180 à 365 j</v>
      </c>
      <c r="B298" s="248"/>
      <c r="F298" s="121"/>
      <c r="H298" s="136"/>
      <c r="I298" s="136"/>
    </row>
    <row r="299" spans="1:9" hidden="1" x14ac:dyDescent="0.2">
      <c r="A299" s="350" t="str">
        <f>Texte!A155</f>
        <v>Agneaux jusqu'à 180 j</v>
      </c>
      <c r="B299" s="248"/>
      <c r="F299" s="121"/>
      <c r="H299" s="136"/>
      <c r="I299" s="136"/>
    </row>
    <row r="300" spans="1:9" hidden="1" x14ac:dyDescent="0.2">
      <c r="A300" s="350" t="str">
        <f>Texte!A156</f>
        <v>Chèvres laitières</v>
      </c>
      <c r="B300" s="248"/>
      <c r="F300" s="121"/>
      <c r="H300" s="136"/>
      <c r="I300" s="136"/>
    </row>
    <row r="301" spans="1:9" hidden="1" x14ac:dyDescent="0.2">
      <c r="A301" s="350" t="str">
        <f>Texte!A157</f>
        <v>Autres chèveres de plus de 365 j</v>
      </c>
      <c r="B301" s="248"/>
      <c r="F301" s="121"/>
      <c r="H301" s="136"/>
      <c r="I301" s="136"/>
    </row>
    <row r="302" spans="1:9" hidden="1" x14ac:dyDescent="0.2">
      <c r="A302" s="350" t="str">
        <f>Texte!A158</f>
        <v>Jeune chèvres de 180 à 365 j</v>
      </c>
      <c r="B302" s="248"/>
      <c r="F302" s="121"/>
      <c r="H302" s="136"/>
      <c r="I302" s="136"/>
    </row>
    <row r="303" spans="1:9" hidden="1" x14ac:dyDescent="0.2">
      <c r="A303" s="350" t="str">
        <f>Texte!A159</f>
        <v>Cabris jusqu'à 180 j (troupeau de chèvres laitières)</v>
      </c>
      <c r="B303" s="248"/>
      <c r="F303" s="121"/>
      <c r="H303" s="136"/>
      <c r="I303" s="136"/>
    </row>
    <row r="304" spans="1:9" hidden="1" x14ac:dyDescent="0.2">
      <c r="A304" s="350" t="str">
        <f>Texte!A160</f>
        <v>Cabris jusqu'à 180 j (troupeau de chèvres mères)</v>
      </c>
      <c r="B304" s="248"/>
      <c r="F304" s="121"/>
      <c r="H304" s="136"/>
      <c r="I304" s="136"/>
    </row>
    <row r="305" spans="1:9" hidden="1" x14ac:dyDescent="0.2">
      <c r="A305" s="350" t="str">
        <f>Texte!A161</f>
        <v>Daim, y c. petits, 1u.=2 animaux</v>
      </c>
      <c r="B305" s="248"/>
      <c r="F305" s="121"/>
      <c r="H305" s="136"/>
      <c r="I305" s="136"/>
    </row>
    <row r="306" spans="1:9" hidden="1" x14ac:dyDescent="0.2">
      <c r="A306" s="350" t="str">
        <f>Texte!A162</f>
        <v>Cerf,  y c. petits, 1u.=2 animaux</v>
      </c>
      <c r="B306" s="248"/>
      <c r="F306" s="121"/>
      <c r="H306" s="136"/>
      <c r="I306" s="136"/>
    </row>
    <row r="307" spans="1:9" hidden="1" x14ac:dyDescent="0.2">
      <c r="A307" s="350" t="str">
        <f>Texte!A163</f>
        <v>Wapiti, y c. petits, 1u.=2 animaux</v>
      </c>
      <c r="B307" s="248"/>
      <c r="F307" s="121"/>
      <c r="H307" s="136"/>
      <c r="I307" s="136"/>
    </row>
    <row r="308" spans="1:9" hidden="1" x14ac:dyDescent="0.2">
      <c r="A308" s="350" t="str">
        <f>Texte!A164</f>
        <v>Bison plus de 900 jours</v>
      </c>
      <c r="B308" s="248"/>
      <c r="F308" s="121"/>
      <c r="H308" s="136"/>
      <c r="I308" s="136"/>
    </row>
    <row r="309" spans="1:9" hidden="1" x14ac:dyDescent="0.2">
      <c r="A309" s="350" t="str">
        <f>Texte!A165</f>
        <v>Bison jusqu'à 900 jours</v>
      </c>
      <c r="B309" s="248"/>
      <c r="F309" s="121"/>
      <c r="H309" s="136"/>
      <c r="I309" s="136"/>
    </row>
    <row r="310" spans="1:9" hidden="1" x14ac:dyDescent="0.2">
      <c r="A310" s="350" t="str">
        <f>Texte!A166</f>
        <v>Lama plus de 2 ans</v>
      </c>
      <c r="B310" s="248"/>
      <c r="F310" s="121"/>
      <c r="H310" s="136"/>
      <c r="I310" s="136"/>
    </row>
    <row r="311" spans="1:9" hidden="1" x14ac:dyDescent="0.2">
      <c r="A311" s="350" t="str">
        <f>Texte!A167</f>
        <v>Lama jusqu'à 2 ans</v>
      </c>
      <c r="B311" s="248"/>
      <c r="F311" s="121"/>
      <c r="H311" s="136"/>
      <c r="I311" s="136"/>
    </row>
    <row r="312" spans="1:9" hidden="1" x14ac:dyDescent="0.2">
      <c r="A312" s="350" t="str">
        <f>Texte!A168</f>
        <v>Alpaga plus de 2 ans</v>
      </c>
      <c r="B312" s="248"/>
      <c r="F312" s="121"/>
      <c r="H312" s="136"/>
      <c r="I312" s="136"/>
    </row>
    <row r="313" spans="1:9" hidden="1" x14ac:dyDescent="0.2">
      <c r="A313" s="350" t="str">
        <f>Texte!A169</f>
        <v>Alpaga jusqu'à 2 ans</v>
      </c>
      <c r="B313" s="248"/>
      <c r="F313" s="121"/>
      <c r="H313" s="136"/>
      <c r="I313" s="136"/>
    </row>
    <row r="314" spans="1:9" hidden="1" x14ac:dyDescent="0.2">
      <c r="A314" s="350"/>
      <c r="B314" s="248"/>
      <c r="F314" s="121"/>
      <c r="H314" s="136"/>
      <c r="I314" s="136"/>
    </row>
    <row r="315" spans="1:9" hidden="1" x14ac:dyDescent="0.2">
      <c r="A315" s="350"/>
      <c r="B315" s="248"/>
      <c r="F315" s="121"/>
      <c r="H315" s="136"/>
      <c r="I315" s="136"/>
    </row>
    <row r="316" spans="1:9" hidden="1" x14ac:dyDescent="0.2">
      <c r="A316" s="350" t="str">
        <f>Texte!A179</f>
        <v>Truie d'élevage, porcelets inclus jusqu'à 26 kg</v>
      </c>
      <c r="B316" s="248"/>
      <c r="F316" s="121"/>
      <c r="H316" s="136"/>
      <c r="I316" s="136"/>
    </row>
    <row r="317" spans="1:9" hidden="1" x14ac:dyDescent="0.2">
      <c r="A317" s="350" t="str">
        <f>Texte!A180</f>
        <v>Truie non allaitante, 2.94 rotations</v>
      </c>
      <c r="B317" s="248"/>
      <c r="F317" s="121"/>
      <c r="H317" s="136"/>
      <c r="I317" s="136"/>
    </row>
    <row r="318" spans="1:9" hidden="1" x14ac:dyDescent="0.2">
      <c r="A318" s="350" t="str">
        <f>Texte!A181</f>
        <v>Truie non allaitante, par rotation</v>
      </c>
      <c r="B318" s="248"/>
      <c r="F318" s="121"/>
      <c r="H318" s="136"/>
      <c r="I318" s="136"/>
    </row>
    <row r="319" spans="1:9" hidden="1" x14ac:dyDescent="0.2">
      <c r="A319" s="350" t="str">
        <f>Texte!A182</f>
        <v>Truie allaitante, 9.86 rotations</v>
      </c>
      <c r="B319" s="248"/>
      <c r="F319" s="121"/>
      <c r="H319" s="136"/>
      <c r="I319" s="136"/>
    </row>
    <row r="320" spans="1:9" hidden="1" x14ac:dyDescent="0.2">
      <c r="A320" s="350" t="str">
        <f>Texte!A183</f>
        <v>Truie allaitante, par rotation</v>
      </c>
      <c r="B320" s="248"/>
      <c r="F320" s="121"/>
      <c r="H320" s="136"/>
      <c r="I320" s="136"/>
    </row>
    <row r="321" spans="1:9" hidden="1" x14ac:dyDescent="0.2">
      <c r="A321" s="350" t="str">
        <f>Texte!A184</f>
        <v>Verrat</v>
      </c>
      <c r="B321" s="248"/>
      <c r="F321" s="121"/>
      <c r="H321" s="136"/>
      <c r="I321" s="136"/>
    </row>
    <row r="322" spans="1:9" hidden="1" x14ac:dyDescent="0.2">
      <c r="A322" s="350" t="str">
        <f>Texte!A177</f>
        <v>Porc à l'engrais/remonte (PPE) de 26-108 kg</v>
      </c>
      <c r="B322" s="248"/>
      <c r="F322" s="121"/>
      <c r="H322" s="136"/>
      <c r="I322" s="136"/>
    </row>
    <row r="323" spans="1:9" hidden="1" x14ac:dyDescent="0.2">
      <c r="A323" s="121"/>
      <c r="F323" s="121"/>
      <c r="H323" s="136"/>
      <c r="I323" s="136"/>
    </row>
    <row r="324" spans="1:9" hidden="1" x14ac:dyDescent="0.2">
      <c r="A324" s="121"/>
      <c r="F324" s="121"/>
      <c r="H324" s="136"/>
      <c r="I324" s="136"/>
    </row>
    <row r="325" spans="1:9" hidden="1" x14ac:dyDescent="0.2">
      <c r="F325" s="121"/>
      <c r="H325" s="136"/>
      <c r="I325" s="136"/>
    </row>
    <row r="326" spans="1:9" hidden="1" x14ac:dyDescent="0.2">
      <c r="A326" s="121"/>
      <c r="F326" s="121"/>
      <c r="H326" s="136"/>
      <c r="I326" s="136"/>
    </row>
    <row r="327" spans="1:9" x14ac:dyDescent="0.2">
      <c r="A327" s="121"/>
      <c r="F327" s="121"/>
      <c r="H327" s="136"/>
      <c r="I327" s="136"/>
    </row>
    <row r="328" spans="1:9" x14ac:dyDescent="0.2">
      <c r="A328" s="121"/>
      <c r="F328" s="121"/>
      <c r="H328" s="136"/>
      <c r="I328" s="136"/>
    </row>
    <row r="329" spans="1:9" x14ac:dyDescent="0.2">
      <c r="A329" s="121"/>
      <c r="G329" s="136"/>
      <c r="H329" s="136"/>
      <c r="I329" s="136"/>
    </row>
    <row r="330" spans="1:9" x14ac:dyDescent="0.2">
      <c r="A330" s="121"/>
      <c r="G330" s="136"/>
      <c r="H330" s="136"/>
      <c r="I330" s="136"/>
    </row>
    <row r="331" spans="1:9" x14ac:dyDescent="0.2">
      <c r="A331" s="121"/>
      <c r="G331" s="136"/>
      <c r="H331" s="136"/>
      <c r="I331" s="136"/>
    </row>
    <row r="332" spans="1:9" x14ac:dyDescent="0.2">
      <c r="A332" s="121"/>
      <c r="G332" s="136"/>
      <c r="H332" s="136"/>
      <c r="I332" s="136"/>
    </row>
    <row r="333" spans="1:9" x14ac:dyDescent="0.2">
      <c r="A333" s="121"/>
      <c r="G333" s="136"/>
      <c r="H333" s="136"/>
      <c r="I333" s="136"/>
    </row>
    <row r="334" spans="1:9" x14ac:dyDescent="0.2">
      <c r="A334" s="121"/>
      <c r="G334" s="136"/>
      <c r="H334" s="136"/>
      <c r="I334" s="136"/>
    </row>
    <row r="335" spans="1:9" x14ac:dyDescent="0.2">
      <c r="A335" s="121"/>
      <c r="G335" s="136"/>
      <c r="H335" s="136"/>
      <c r="I335" s="136"/>
    </row>
    <row r="336" spans="1:9" x14ac:dyDescent="0.2">
      <c r="A336" s="121"/>
      <c r="G336" s="136"/>
      <c r="H336" s="136"/>
      <c r="I336" s="136"/>
    </row>
    <row r="337" spans="1:9" x14ac:dyDescent="0.2">
      <c r="A337" s="121"/>
      <c r="G337" s="136"/>
      <c r="H337" s="136"/>
      <c r="I337" s="136"/>
    </row>
    <row r="338" spans="1:9" x14ac:dyDescent="0.2">
      <c r="A338" s="121"/>
      <c r="G338" s="136"/>
      <c r="H338" s="136"/>
      <c r="I338" s="136"/>
    </row>
    <row r="339" spans="1:9" x14ac:dyDescent="0.2">
      <c r="A339" s="121"/>
      <c r="G339" s="136"/>
      <c r="H339" s="136"/>
      <c r="I339" s="136"/>
    </row>
    <row r="340" spans="1:9" x14ac:dyDescent="0.2">
      <c r="A340" s="121"/>
      <c r="G340" s="136"/>
      <c r="H340" s="136"/>
      <c r="I340" s="136"/>
    </row>
    <row r="341" spans="1:9" x14ac:dyDescent="0.2">
      <c r="A341" s="121"/>
      <c r="G341" s="136"/>
      <c r="H341" s="136"/>
      <c r="I341" s="136"/>
    </row>
    <row r="342" spans="1:9" x14ac:dyDescent="0.2">
      <c r="A342" s="121"/>
      <c r="G342" s="136"/>
      <c r="H342" s="136"/>
      <c r="I342" s="136"/>
    </row>
    <row r="343" spans="1:9" x14ac:dyDescent="0.2">
      <c r="A343" s="121"/>
      <c r="G343" s="136"/>
      <c r="H343" s="136"/>
      <c r="I343" s="136"/>
    </row>
    <row r="344" spans="1:9" x14ac:dyDescent="0.2">
      <c r="A344" s="121"/>
      <c r="G344" s="136"/>
      <c r="H344" s="136"/>
      <c r="I344" s="136"/>
    </row>
    <row r="345" spans="1:9" x14ac:dyDescent="0.2">
      <c r="A345" s="121"/>
      <c r="G345" s="136"/>
      <c r="H345" s="136"/>
      <c r="I345" s="136"/>
    </row>
    <row r="346" spans="1:9" x14ac:dyDescent="0.2">
      <c r="A346" s="121"/>
      <c r="G346" s="136"/>
      <c r="H346" s="136"/>
      <c r="I346" s="136"/>
    </row>
    <row r="347" spans="1:9" x14ac:dyDescent="0.2">
      <c r="A347" s="121"/>
      <c r="G347" s="136"/>
      <c r="H347" s="136"/>
      <c r="I347" s="136"/>
    </row>
    <row r="348" spans="1:9" x14ac:dyDescent="0.2">
      <c r="A348" s="121"/>
      <c r="G348" s="136"/>
      <c r="H348" s="136"/>
      <c r="I348" s="136"/>
    </row>
    <row r="349" spans="1:9" x14ac:dyDescent="0.2">
      <c r="A349" s="121"/>
      <c r="G349" s="136"/>
      <c r="H349" s="136"/>
      <c r="I349" s="136"/>
    </row>
    <row r="350" spans="1:9" x14ac:dyDescent="0.2">
      <c r="A350" s="121"/>
      <c r="G350" s="136"/>
      <c r="H350" s="136"/>
      <c r="I350" s="136"/>
    </row>
    <row r="351" spans="1:9" x14ac:dyDescent="0.2">
      <c r="A351" s="121"/>
      <c r="G351" s="136"/>
      <c r="H351" s="136"/>
      <c r="I351" s="136"/>
    </row>
    <row r="352" spans="1:9" x14ac:dyDescent="0.2">
      <c r="A352" s="121"/>
      <c r="G352" s="136"/>
      <c r="H352" s="136"/>
      <c r="I352" s="136"/>
    </row>
    <row r="353" spans="1:9" x14ac:dyDescent="0.2">
      <c r="A353" s="121"/>
      <c r="G353" s="136"/>
      <c r="H353" s="136"/>
      <c r="I353" s="136"/>
    </row>
    <row r="354" spans="1:9" x14ac:dyDescent="0.2">
      <c r="A354" s="121"/>
      <c r="G354" s="136"/>
      <c r="H354" s="136"/>
      <c r="I354" s="136"/>
    </row>
    <row r="355" spans="1:9" x14ac:dyDescent="0.2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 x14ac:dyDescent="0.2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 x14ac:dyDescent="0.2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 x14ac:dyDescent="0.2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 x14ac:dyDescent="0.2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 x14ac:dyDescent="0.2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 x14ac:dyDescent="0.2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 x14ac:dyDescent="0.2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 x14ac:dyDescent="0.2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 x14ac:dyDescent="0.2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 x14ac:dyDescent="0.2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 x14ac:dyDescent="0.2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 x14ac:dyDescent="0.2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 x14ac:dyDescent="0.2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 x14ac:dyDescent="0.2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 x14ac:dyDescent="0.2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 x14ac:dyDescent="0.2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 x14ac:dyDescent="0.2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 x14ac:dyDescent="0.2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 x14ac:dyDescent="0.2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 x14ac:dyDescent="0.2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 x14ac:dyDescent="0.2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 x14ac:dyDescent="0.2">
      <c r="A377" s="367"/>
      <c r="D377" s="136"/>
      <c r="E377" s="136"/>
      <c r="F377" s="136"/>
      <c r="G377" s="136"/>
      <c r="H377" s="136"/>
      <c r="I377" s="136"/>
    </row>
    <row r="378" spans="1:9" x14ac:dyDescent="0.2">
      <c r="D378" s="136"/>
      <c r="E378" s="136"/>
      <c r="F378" s="136"/>
      <c r="G378" s="136"/>
      <c r="H378" s="136"/>
      <c r="I378" s="136"/>
    </row>
    <row r="379" spans="1:9" x14ac:dyDescent="0.2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 x14ac:dyDescent="0.2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 x14ac:dyDescent="0.2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 x14ac:dyDescent="0.2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 x14ac:dyDescent="0.2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 x14ac:dyDescent="0.2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 x14ac:dyDescent="0.2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 x14ac:dyDescent="0.2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 x14ac:dyDescent="0.2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 x14ac:dyDescent="0.2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 x14ac:dyDescent="0.2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 x14ac:dyDescent="0.2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 x14ac:dyDescent="0.2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 x14ac:dyDescent="0.2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 x14ac:dyDescent="0.2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 x14ac:dyDescent="0.2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 x14ac:dyDescent="0.2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 x14ac:dyDescent="0.2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 x14ac:dyDescent="0.2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 x14ac:dyDescent="0.2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 x14ac:dyDescent="0.2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 x14ac:dyDescent="0.2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 x14ac:dyDescent="0.2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 x14ac:dyDescent="0.2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 x14ac:dyDescent="0.2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 x14ac:dyDescent="0.2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 x14ac:dyDescent="0.2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 x14ac:dyDescent="0.2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 x14ac:dyDescent="0.2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 x14ac:dyDescent="0.2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 x14ac:dyDescent="0.2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 x14ac:dyDescent="0.2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 x14ac:dyDescent="0.2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 x14ac:dyDescent="0.2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 x14ac:dyDescent="0.2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 x14ac:dyDescent="0.2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 x14ac:dyDescent="0.2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 x14ac:dyDescent="0.2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 x14ac:dyDescent="0.2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 x14ac:dyDescent="0.2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 x14ac:dyDescent="0.2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 x14ac:dyDescent="0.2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 x14ac:dyDescent="0.2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 x14ac:dyDescent="0.2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 x14ac:dyDescent="0.2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 x14ac:dyDescent="0.2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 x14ac:dyDescent="0.2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 x14ac:dyDescent="0.2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 x14ac:dyDescent="0.2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 x14ac:dyDescent="0.2">
      <c r="A428" s="136"/>
      <c r="B428" s="136"/>
      <c r="C428" s="136"/>
    </row>
    <row r="429" spans="1:9" x14ac:dyDescent="0.2">
      <c r="A429" s="136"/>
      <c r="B429" s="136"/>
      <c r="C429" s="136"/>
    </row>
    <row r="430" spans="1:9" x14ac:dyDescent="0.2">
      <c r="A430" s="136"/>
      <c r="B430" s="136"/>
      <c r="C430" s="136"/>
    </row>
    <row r="431" spans="1:9" x14ac:dyDescent="0.2">
      <c r="A431" s="136"/>
      <c r="B431" s="136"/>
      <c r="C431" s="136"/>
    </row>
    <row r="432" spans="1:9" x14ac:dyDescent="0.2">
      <c r="A432" s="136"/>
      <c r="B432" s="136"/>
      <c r="C432" s="136"/>
    </row>
    <row r="433" spans="1:3" x14ac:dyDescent="0.2">
      <c r="A433" s="136"/>
      <c r="B433" s="136"/>
      <c r="C433" s="136"/>
    </row>
    <row r="434" spans="1:3" x14ac:dyDescent="0.2">
      <c r="A434" s="136"/>
      <c r="B434" s="136"/>
      <c r="C434" s="136"/>
    </row>
    <row r="435" spans="1:3" x14ac:dyDescent="0.2">
      <c r="A435" s="136"/>
      <c r="B435" s="136"/>
      <c r="C435" s="136"/>
    </row>
    <row r="436" spans="1:3" x14ac:dyDescent="0.2">
      <c r="A436" s="136"/>
      <c r="B436" s="136"/>
      <c r="C436" s="136"/>
    </row>
    <row r="437" spans="1:3" x14ac:dyDescent="0.2">
      <c r="A437" s="136"/>
      <c r="B437" s="136"/>
      <c r="C437" s="136"/>
    </row>
    <row r="438" spans="1:3" x14ac:dyDescent="0.2">
      <c r="A438" s="136"/>
      <c r="B438" s="136"/>
      <c r="C438" s="136"/>
    </row>
    <row r="439" spans="1:3" x14ac:dyDescent="0.2">
      <c r="A439" s="136"/>
      <c r="B439" s="136"/>
      <c r="C439" s="136"/>
    </row>
    <row r="440" spans="1:3" x14ac:dyDescent="0.2">
      <c r="A440" s="136"/>
      <c r="B440" s="136"/>
      <c r="C440" s="136"/>
    </row>
    <row r="441" spans="1:3" x14ac:dyDescent="0.2">
      <c r="A441" s="136"/>
      <c r="B441" s="136"/>
      <c r="C441" s="136"/>
    </row>
    <row r="442" spans="1:3" x14ac:dyDescent="0.2">
      <c r="A442" s="136"/>
      <c r="B442" s="136"/>
      <c r="C442" s="136"/>
    </row>
    <row r="443" spans="1:3" x14ac:dyDescent="0.2">
      <c r="A443" s="159"/>
    </row>
    <row r="444" spans="1:3" x14ac:dyDescent="0.2">
      <c r="A444" s="159"/>
    </row>
  </sheetData>
  <sheetProtection password="98F7" sheet="1" objects="1" scenarios="1"/>
  <mergeCells count="24"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N15:S15"/>
    <mergeCell ref="N16:S16"/>
    <mergeCell ref="C15:I15"/>
    <mergeCell ref="AM37:AP37"/>
    <mergeCell ref="AM42:AP42"/>
    <mergeCell ref="B60:E60"/>
    <mergeCell ref="B79:E79"/>
    <mergeCell ref="B80:E80"/>
    <mergeCell ref="B58:E58"/>
    <mergeCell ref="B59:E59"/>
    <mergeCell ref="B78:E78"/>
    <mergeCell ref="B81:E81"/>
    <mergeCell ref="B67:E67"/>
    <mergeCell ref="B64:E64"/>
    <mergeCell ref="B65:E65"/>
    <mergeCell ref="B66:E66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count="10">
    <dataValidation type="list" allowBlank="1" showInputMessage="1" showErrorMessage="1" sqref="N16" xr:uid="{759E57E2-857C-4750-A07B-AC9D18BC3CE2}">
      <formula1>$AB$8:$AB$13</formula1>
    </dataValidation>
    <dataValidation type="list" allowBlank="1" showInputMessage="1" showErrorMessage="1" sqref="N15" xr:uid="{2C05BFA4-1292-419F-B070-7DEF683555AD}">
      <formula1>$Y$8:$Y$11</formula1>
    </dataValidation>
    <dataValidation type="list" allowBlank="1" showInputMessage="1" showErrorMessage="1" sqref="H150 H142 H146" xr:uid="{E7FA89BB-CE52-465A-9BB2-A768E5798600}">
      <formula1>$W$132:$W$134</formula1>
    </dataValidation>
    <dataValidation type="list" allowBlank="1" showInputMessage="1" showErrorMessage="1" sqref="H132:H141 H143:H145" xr:uid="{A57A4303-DE12-47EF-8DF9-350B6DC252AA}">
      <formula1>$W$130:$W$132</formula1>
    </dataValidation>
    <dataValidation type="list" allowBlank="1" showInputMessage="1" showErrorMessage="1" sqref="B68:E68" xr:uid="{CDB1513D-6937-4305-B99E-8C42D86627E2}">
      <formula1>$A$290:$A$308</formula1>
    </dataValidation>
    <dataValidation type="list" allowBlank="1" showInputMessage="1" showErrorMessage="1" sqref="C15" xr:uid="{85F27FC7-C3E1-4856-99D1-2A01A56E1FB9}">
      <formula1>$V$8:$V$10</formula1>
    </dataValidation>
    <dataValidation type="list" allowBlank="1" showInputMessage="1" showErrorMessage="1" sqref="B78:E81" xr:uid="{D09950DF-4E66-4689-821D-9A581295C433}">
      <formula1>$A$315:$A$323</formula1>
    </dataValidation>
    <dataValidation type="list" allowBlank="1" showInputMessage="1" showErrorMessage="1" sqref="B58:E60" xr:uid="{73DA22A3-8295-4EBB-9317-13FBC135D691}">
      <formula1>$A$275:$A$285</formula1>
    </dataValidation>
    <dataValidation type="list" allowBlank="1" showInputMessage="1" showErrorMessage="1" sqref="B64:E67" xr:uid="{DAA6D2D4-B67B-4CC3-A362-0BC5967AEE1E}">
      <formula1>$A$290:$A$313</formula1>
    </dataValidation>
    <dataValidation type="list" allowBlank="1" showInputMessage="1" showErrorMessage="1" sqref="S33:S34" xr:uid="{62E9307A-988B-4319-9C99-DDB880C19784}">
      <formula1>$AD$42:$AD$44</formula1>
    </dataValidation>
  </dataValidations>
  <pageMargins left="0.71" right="0.19" top="0.61" bottom="0.52" header="0.23" footer="0.28000000000000003"/>
  <pageSetup paperSize="9" scale="56" fitToHeight="2" orientation="portrait" r:id="rId1"/>
  <headerFooter alignWithMargins="0">
    <oddFooter>&amp;L&amp;"Arial,Fett"&amp;11© AGRIDEA, BLW&amp;"Arial,Standard"&amp;10  &amp;9GMF / PLVH / PLCSI Version 1.10&amp;C&amp;9&amp;F&amp;R&amp;9&amp;P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774D-96F8-41EA-ADC1-E8F7E009FC73}">
  <sheetPr codeName="Tabelle4">
    <pageSetUpPr autoPageBreaks="0"/>
  </sheetPr>
  <dimension ref="A1:Q64"/>
  <sheetViews>
    <sheetView showGridLines="0" zoomScaleNormal="100" workbookViewId="0"/>
  </sheetViews>
  <sheetFormatPr baseColWidth="10" defaultColWidth="12.5703125" defaultRowHeight="12.75" x14ac:dyDescent="0.2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 x14ac:dyDescent="0.2">
      <c r="B1" s="12"/>
      <c r="C1" s="12"/>
      <c r="D1" s="12"/>
      <c r="E1" s="12"/>
      <c r="F1" s="70"/>
    </row>
    <row r="2" spans="1:17" ht="23.25" x14ac:dyDescent="0.2">
      <c r="A2" s="14"/>
      <c r="B2" s="115" t="str">
        <f>Texte!A371</f>
        <v>Normes animaux</v>
      </c>
      <c r="C2" s="115"/>
      <c r="D2" s="115"/>
      <c r="E2" s="115"/>
      <c r="F2" s="115"/>
    </row>
    <row r="3" spans="1:17" ht="23.25" x14ac:dyDescent="0.2">
      <c r="A3" s="14"/>
      <c r="B3" s="14"/>
      <c r="C3" s="15"/>
      <c r="D3" s="14"/>
      <c r="E3" s="14"/>
      <c r="F3" s="71"/>
    </row>
    <row r="4" spans="1:17" ht="14.45" customHeight="1" x14ac:dyDescent="0.2">
      <c r="A4" s="16"/>
      <c r="B4" s="17"/>
      <c r="C4" s="18"/>
      <c r="D4" s="677" t="str">
        <f>Texte!A374</f>
        <v>Consommation</v>
      </c>
      <c r="E4" s="678"/>
      <c r="F4" s="106" t="str">
        <f>Texte!A378</f>
        <v>Facteur</v>
      </c>
    </row>
    <row r="5" spans="1:17" ht="14.45" customHeight="1" x14ac:dyDescent="0.2">
      <c r="A5" s="19"/>
      <c r="B5" s="20"/>
      <c r="C5" s="21"/>
      <c r="D5" s="679" t="str">
        <f>Texte!A375</f>
        <v>de fourrage</v>
      </c>
      <c r="E5" s="680"/>
      <c r="F5" s="107" t="str">
        <f>Texte!A379</f>
        <v>UGB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 x14ac:dyDescent="0.2">
      <c r="A6" s="16"/>
      <c r="B6" s="22" t="str">
        <f>Texte!A372</f>
        <v>Catégorie d'animal</v>
      </c>
      <c r="C6" s="23" t="str">
        <f>Texte!A373</f>
        <v>Unité</v>
      </c>
      <c r="D6" s="24" t="str">
        <f>Texte!A376</f>
        <v>MS/jour</v>
      </c>
      <c r="E6" s="25" t="str">
        <f>Texte!A377</f>
        <v>MS/an</v>
      </c>
      <c r="F6" s="105"/>
      <c r="G6" s="131"/>
      <c r="H6" s="131"/>
      <c r="I6" s="131"/>
    </row>
    <row r="7" spans="1:17" ht="23.25" x14ac:dyDescent="0.2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 x14ac:dyDescent="0.2">
      <c r="B8" s="30" t="str">
        <f>Texte!A124</f>
        <v>Vache laitière</v>
      </c>
      <c r="C8" s="31" t="str">
        <f>Texte!A382</f>
        <v>1 bête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 x14ac:dyDescent="0.2">
      <c r="B9" s="32" t="str">
        <f>Texte!A125</f>
        <v>Autre vache</v>
      </c>
      <c r="C9" s="34" t="str">
        <f>Texte!A382</f>
        <v>1 bête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 x14ac:dyDescent="0.2">
      <c r="B10" s="32" t="str">
        <f>Texte!A126</f>
        <v>Vache de réforme</v>
      </c>
      <c r="C10" s="34" t="str">
        <f>Texte!A382</f>
        <v>1 bête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 x14ac:dyDescent="0.2">
      <c r="B11" s="32" t="str">
        <f>Texte!A127</f>
        <v>Vache tarie</v>
      </c>
      <c r="C11" s="34" t="str">
        <f>Texte!A382</f>
        <v>1 bête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 x14ac:dyDescent="0.2">
      <c r="B12" s="32" t="str">
        <f>Texte!A129</f>
        <v>Vache mère lourde (PV 700-800 kg), sans veau</v>
      </c>
      <c r="C12" s="34" t="str">
        <f>Texte!A382</f>
        <v>1 bête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 x14ac:dyDescent="0.2">
      <c r="B13" s="32" t="str">
        <f>Texte!A130</f>
        <v>Vache mère moyenne (PV 600-700 kg), sans veau</v>
      </c>
      <c r="C13" s="34" t="str">
        <f>Texte!A382</f>
        <v>1 bête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 x14ac:dyDescent="0.2">
      <c r="B14" s="35" t="str">
        <f>Texte!A131</f>
        <v>Vache mère légère (PV jusqu'à 600 kg), sans veau</v>
      </c>
      <c r="C14" s="37" t="str">
        <f>Texte!A382</f>
        <v>1 bête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 x14ac:dyDescent="0.2">
      <c r="B15" s="32" t="str">
        <f>Texte!A132</f>
        <v>Bovin d'élevage jusqu'à 160 jours</v>
      </c>
      <c r="C15" s="38" t="str">
        <f>Texte!A383</f>
        <v>1 place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 x14ac:dyDescent="0.2">
      <c r="B16" s="32" t="str">
        <f>Texte!A133</f>
        <v>Bovin d'élevage, 160-365 jours</v>
      </c>
      <c r="C16" s="38" t="str">
        <f>Texte!A383</f>
        <v>1 place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 x14ac:dyDescent="0.2">
      <c r="B17" s="32" t="str">
        <f>Texte!A134</f>
        <v>Bovin d'élevage, 1 à 2 ans</v>
      </c>
      <c r="C17" s="38" t="str">
        <f>Texte!A383</f>
        <v>1 place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 x14ac:dyDescent="0.2">
      <c r="B18" s="35" t="str">
        <f>Texte!A135</f>
        <v>Bovin d'élevage, plus de 2 ans</v>
      </c>
      <c r="C18" s="37" t="str">
        <f>Texte!A383</f>
        <v>1 place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 x14ac:dyDescent="0.2">
      <c r="B19" s="32" t="str">
        <f>Texte!A136</f>
        <v>Veau à l'engrais, 50-200 kg</v>
      </c>
      <c r="C19" s="38" t="str">
        <f>Texte!A383</f>
        <v>1 place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 x14ac:dyDescent="0.2">
      <c r="B20" s="32" t="str">
        <f>Texte!A137</f>
        <v>Veau allaité jusqu'à 160 jours</v>
      </c>
      <c r="C20" s="38" t="str">
        <f>Texte!A383</f>
        <v>1 place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 x14ac:dyDescent="0.2">
      <c r="B21" s="35" t="str">
        <f>Texte!A138</f>
        <v>Veau allaité &gt; 160 j, légère (PM &lt;200 kg)</v>
      </c>
      <c r="C21" s="37" t="str">
        <f>Texte!A383</f>
        <v>1 place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 x14ac:dyDescent="0.2">
      <c r="B22" s="32" t="str">
        <f>Texte!A139</f>
        <v>Veau allaité &gt; 160 j, moyenne (PM 200-250 kg)</v>
      </c>
      <c r="C22" s="38" t="str">
        <f>Texte!A383</f>
        <v>1 place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 x14ac:dyDescent="0.2">
      <c r="B23" s="32" t="str">
        <f>Texte!A140</f>
        <v>Veau allaité &gt; 160 j, lourde (PM &gt;250 kg)</v>
      </c>
      <c r="C23" s="38" t="str">
        <f>Texte!A383</f>
        <v>1 place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 x14ac:dyDescent="0.2">
      <c r="B24" s="32" t="str">
        <f>Texte!A141</f>
        <v>Bovin à l'engrais, jusqu'à 160 jours</v>
      </c>
      <c r="C24" s="38" t="str">
        <f>Texte!A383</f>
        <v>1 place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 x14ac:dyDescent="0.2">
      <c r="B25" s="32" t="str">
        <f>Texte!A142</f>
        <v>Bovin à l'engrais, &gt; 160 jours</v>
      </c>
      <c r="C25" s="38" t="str">
        <f>Texte!A383</f>
        <v>1 place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 x14ac:dyDescent="0.2">
      <c r="B26" s="32" t="str">
        <f>Texte!A143</f>
        <v>Bovin à l'engrais, pâturage, &gt; 4 mois</v>
      </c>
      <c r="C26" s="38" t="str">
        <f>Texte!A383</f>
        <v>1 place</v>
      </c>
      <c r="D26" s="567">
        <f t="shared" si="0"/>
        <v>5.8</v>
      </c>
      <c r="E26" s="573">
        <v>21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 x14ac:dyDescent="0.2">
      <c r="B27" s="35" t="str">
        <f>Texte!A144</f>
        <v>Taureau d'élevage</v>
      </c>
      <c r="C27" s="37" t="str">
        <f>Texte!A382</f>
        <v>1 bête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 x14ac:dyDescent="0.2">
      <c r="B28" s="32" t="str">
        <f>Texte!A147</f>
        <v>Cheval jusqu'à 180 jours, &gt; 148 cm*</v>
      </c>
      <c r="C28" s="38" t="str">
        <f>Texte!A382</f>
        <v>1 bête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 x14ac:dyDescent="0.2">
      <c r="B29" s="32" t="str">
        <f>Texte!A148</f>
        <v>Cheval &gt; 180 jours, &gt; 148 cm*</v>
      </c>
      <c r="C29" s="38" t="str">
        <f>Texte!A382</f>
        <v>1 bête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 x14ac:dyDescent="0.2">
      <c r="B30" s="32" t="str">
        <f>Texte!A149</f>
        <v>Mulet et bardot, jusqu'à 180 jours, indépendant d'hauteur</v>
      </c>
      <c r="C30" s="38" t="str">
        <f>Texte!A382</f>
        <v>1 bête</v>
      </c>
      <c r="D30" s="567">
        <f t="shared" si="0"/>
        <v>0.8</v>
      </c>
      <c r="E30" s="573">
        <v>3</v>
      </c>
      <c r="F30" s="109">
        <v>0.3</v>
      </c>
    </row>
    <row r="31" spans="2:17" x14ac:dyDescent="0.2">
      <c r="B31" s="32" t="str">
        <f>Texte!A150</f>
        <v>Mulet et bardot, &gt; 180 jours, indépendant d'hauteur</v>
      </c>
      <c r="C31" s="38" t="str">
        <f>Texte!A383</f>
        <v>1 place</v>
      </c>
      <c r="D31" s="567">
        <f t="shared" si="0"/>
        <v>4.7</v>
      </c>
      <c r="E31" s="573">
        <v>17</v>
      </c>
      <c r="F31" s="109">
        <v>0.67</v>
      </c>
    </row>
    <row r="32" spans="2:17" x14ac:dyDescent="0.2">
      <c r="B32" s="35" t="str">
        <f>Texte!A151</f>
        <v>Poney**, petit cheval, âne, de tout âge, &lt; 148 cm</v>
      </c>
      <c r="C32" s="37" t="str">
        <f>Texte!A383</f>
        <v>1 place</v>
      </c>
      <c r="D32" s="36">
        <f t="shared" si="0"/>
        <v>2.8</v>
      </c>
      <c r="E32" s="39">
        <v>10.4</v>
      </c>
      <c r="F32" s="109">
        <v>0.25</v>
      </c>
    </row>
    <row r="33" spans="2:6" x14ac:dyDescent="0.2">
      <c r="B33" s="32" t="str">
        <f>Texte!A152</f>
        <v xml:space="preserve">Brebis laitière </v>
      </c>
      <c r="C33" s="38" t="str">
        <f>Texte!A383</f>
        <v>1 place</v>
      </c>
      <c r="D33" s="33">
        <f t="shared" si="0"/>
        <v>2.5</v>
      </c>
      <c r="E33" s="38">
        <v>9.3000000000000007</v>
      </c>
      <c r="F33" s="111">
        <v>0.25</v>
      </c>
    </row>
    <row r="34" spans="2:6" x14ac:dyDescent="0.2">
      <c r="B34" s="32" t="str">
        <f>Texte!A153</f>
        <v>autres moutons de plus de 365 j</v>
      </c>
      <c r="C34" s="38" t="str">
        <f>Texte!A383</f>
        <v>1 place</v>
      </c>
      <c r="D34" s="33">
        <f t="shared" si="0"/>
        <v>1.8</v>
      </c>
      <c r="E34" s="38">
        <v>6.5</v>
      </c>
      <c r="F34" s="109">
        <v>0.17</v>
      </c>
    </row>
    <row r="35" spans="2:6" x14ac:dyDescent="0.2">
      <c r="B35" s="32" t="str">
        <f>Texte!A154</f>
        <v>Jeunes moutons de 180 à 365 j</v>
      </c>
      <c r="C35" s="38" t="str">
        <f>Texte!A383</f>
        <v>1 place</v>
      </c>
      <c r="D35" s="33">
        <f t="shared" si="0"/>
        <v>1.3</v>
      </c>
      <c r="E35" s="38">
        <v>4.9000000000000004</v>
      </c>
      <c r="F35" s="109">
        <v>0.06</v>
      </c>
    </row>
    <row r="36" spans="2:6" x14ac:dyDescent="0.2">
      <c r="B36" s="32" t="str">
        <f>Texte!A155</f>
        <v>Agneaux jusqu'à 180 j</v>
      </c>
      <c r="C36" s="38" t="str">
        <f>Texte!A383</f>
        <v>1 place</v>
      </c>
      <c r="D36" s="33">
        <f t="shared" si="0"/>
        <v>0.4</v>
      </c>
      <c r="E36" s="38">
        <v>1.4</v>
      </c>
      <c r="F36" s="109">
        <v>0.03</v>
      </c>
    </row>
    <row r="37" spans="2:6" x14ac:dyDescent="0.2">
      <c r="B37" s="32" t="str">
        <f>Texte!A156</f>
        <v>Chèvres laitières</v>
      </c>
      <c r="C37" s="38" t="str">
        <f>Texte!A383</f>
        <v>1 place</v>
      </c>
      <c r="D37" s="33">
        <f t="shared" si="0"/>
        <v>1.7</v>
      </c>
      <c r="E37" s="38">
        <v>6.2</v>
      </c>
      <c r="F37" s="109">
        <v>0.2</v>
      </c>
    </row>
    <row r="38" spans="2:6" x14ac:dyDescent="0.2">
      <c r="B38" s="32" t="str">
        <f>Texte!A157</f>
        <v>Autres chèveres de plus de 365 j</v>
      </c>
      <c r="C38" s="38" t="str">
        <f>Texte!A383</f>
        <v>1 place</v>
      </c>
      <c r="D38" s="33">
        <f t="shared" si="0"/>
        <v>1.6</v>
      </c>
      <c r="E38" s="38">
        <v>5.7</v>
      </c>
      <c r="F38" s="109">
        <v>0.17</v>
      </c>
    </row>
    <row r="39" spans="2:6" x14ac:dyDescent="0.2">
      <c r="B39" s="32" t="str">
        <f>Texte!A158</f>
        <v>Jeune chèvres de 180 à 365 j</v>
      </c>
      <c r="C39" s="38" t="str">
        <f>Texte!A383</f>
        <v>1 place</v>
      </c>
      <c r="D39" s="33">
        <f t="shared" si="0"/>
        <v>1</v>
      </c>
      <c r="E39" s="38">
        <v>3.5</v>
      </c>
      <c r="F39" s="109">
        <v>0.06</v>
      </c>
    </row>
    <row r="40" spans="2:6" x14ac:dyDescent="0.2">
      <c r="B40" s="32" t="str">
        <f>Texte!A159</f>
        <v>Cabris jusqu'à 180 j (troupeau de chèvres laitières)</v>
      </c>
      <c r="C40" s="38" t="str">
        <f>Texte!A383</f>
        <v>1 place</v>
      </c>
      <c r="D40" s="33">
        <f t="shared" si="0"/>
        <v>0.2</v>
      </c>
      <c r="E40" s="38">
        <v>0.7</v>
      </c>
      <c r="F40" s="109">
        <v>0.03</v>
      </c>
    </row>
    <row r="41" spans="2:6" x14ac:dyDescent="0.2">
      <c r="B41" s="35" t="str">
        <f>Texte!A160</f>
        <v>Cabris jusqu'à 180 j (troupeau de chèvres mères)</v>
      </c>
      <c r="C41" s="37" t="str">
        <f>Texte!A383</f>
        <v>1 place</v>
      </c>
      <c r="D41" s="36">
        <f t="shared" si="0"/>
        <v>0.5</v>
      </c>
      <c r="E41" s="39">
        <v>1.7</v>
      </c>
      <c r="F41" s="109">
        <v>0.03</v>
      </c>
    </row>
    <row r="42" spans="2:6" x14ac:dyDescent="0.2">
      <c r="B42" s="32" t="str">
        <f>Texte!A161</f>
        <v>Daim, y c. petits, 1u.=2 animaux</v>
      </c>
      <c r="C42" s="38" t="str">
        <f>Texte!A380</f>
        <v>unité</v>
      </c>
      <c r="D42" s="33">
        <f t="shared" si="0"/>
        <v>2.7</v>
      </c>
      <c r="E42" s="38">
        <v>10</v>
      </c>
      <c r="F42" s="111">
        <f>2*0.1</f>
        <v>0.2</v>
      </c>
    </row>
    <row r="43" spans="2:6" x14ac:dyDescent="0.2">
      <c r="B43" s="32" t="str">
        <f>Texte!A162</f>
        <v>Cerf,  y c. petits, 1u.=2 animaux</v>
      </c>
      <c r="C43" s="38" t="str">
        <f>Texte!A380</f>
        <v>unité</v>
      </c>
      <c r="D43" s="33">
        <f t="shared" si="0"/>
        <v>5.5</v>
      </c>
      <c r="E43" s="38">
        <v>20</v>
      </c>
      <c r="F43" s="109">
        <f>2*0.2</f>
        <v>0.4</v>
      </c>
    </row>
    <row r="44" spans="2:6" x14ac:dyDescent="0.2">
      <c r="B44" s="32" t="str">
        <f>Texte!A163</f>
        <v>Wapiti, y c. petits, 1u.=2 animaux</v>
      </c>
      <c r="C44" s="38" t="str">
        <f>Texte!A380</f>
        <v>unité</v>
      </c>
      <c r="D44" s="33">
        <f t="shared" si="0"/>
        <v>11</v>
      </c>
      <c r="E44" s="38">
        <v>40</v>
      </c>
      <c r="F44" s="109">
        <f>2*0.2</f>
        <v>0.4</v>
      </c>
    </row>
    <row r="45" spans="2:6" x14ac:dyDescent="0.2">
      <c r="B45" s="32" t="str">
        <f>Texte!A164</f>
        <v>Bison plus de 900 jours</v>
      </c>
      <c r="C45" s="38" t="str">
        <f>Texte!A382</f>
        <v>1 bête</v>
      </c>
      <c r="D45" s="33">
        <f t="shared" si="0"/>
        <v>10.7</v>
      </c>
      <c r="E45" s="38">
        <v>39</v>
      </c>
      <c r="F45" s="109">
        <v>0.8</v>
      </c>
    </row>
    <row r="46" spans="2:6" x14ac:dyDescent="0.2">
      <c r="B46" s="35" t="str">
        <f>Texte!A165</f>
        <v>Bison jusqu'à 900 jours</v>
      </c>
      <c r="C46" s="37" t="str">
        <f>Texte!A382</f>
        <v>1 bête</v>
      </c>
      <c r="D46" s="36">
        <f t="shared" si="0"/>
        <v>4.9000000000000004</v>
      </c>
      <c r="E46" s="39">
        <v>18</v>
      </c>
      <c r="F46" s="109">
        <v>0.4</v>
      </c>
    </row>
    <row r="47" spans="2:6" x14ac:dyDescent="0.2">
      <c r="B47" s="32" t="str">
        <f>Texte!A166</f>
        <v>Lama plus de 2 ans</v>
      </c>
      <c r="C47" s="38" t="str">
        <f>Texte!A382</f>
        <v>1 bête</v>
      </c>
      <c r="D47" s="33">
        <f t="shared" si="0"/>
        <v>2.2999999999999998</v>
      </c>
      <c r="E47" s="38">
        <v>8.5</v>
      </c>
      <c r="F47" s="111">
        <v>0.17</v>
      </c>
    </row>
    <row r="48" spans="2:6" x14ac:dyDescent="0.2">
      <c r="B48" s="32" t="str">
        <f>Texte!A167</f>
        <v>Lama jusqu'à 2 ans</v>
      </c>
      <c r="C48" s="38" t="str">
        <f>Texte!A382</f>
        <v>1 bête</v>
      </c>
      <c r="D48" s="33">
        <f t="shared" si="0"/>
        <v>1.3</v>
      </c>
      <c r="E48" s="38">
        <v>4.9000000000000004</v>
      </c>
      <c r="F48" s="109">
        <v>0.11</v>
      </c>
    </row>
    <row r="49" spans="2:6" x14ac:dyDescent="0.2">
      <c r="B49" s="32" t="str">
        <f>Texte!A168</f>
        <v>Alpaga plus de 2 ans</v>
      </c>
      <c r="C49" s="38" t="str">
        <f>Texte!A382</f>
        <v>1 bête</v>
      </c>
      <c r="D49" s="33">
        <f t="shared" si="0"/>
        <v>1.5</v>
      </c>
      <c r="E49" s="38">
        <v>5.5</v>
      </c>
      <c r="F49" s="109">
        <v>0.11</v>
      </c>
    </row>
    <row r="50" spans="2:6" x14ac:dyDescent="0.2">
      <c r="B50" s="35" t="str">
        <f>Texte!A169</f>
        <v>Alpaga jusqu'à 2 ans</v>
      </c>
      <c r="C50" s="37" t="str">
        <f>Texte!A382</f>
        <v>1 bête</v>
      </c>
      <c r="D50" s="36">
        <f t="shared" si="0"/>
        <v>0.8</v>
      </c>
      <c r="E50" s="39">
        <v>3</v>
      </c>
      <c r="F50" s="109">
        <v>7.0000000000000007E-2</v>
      </c>
    </row>
    <row r="51" spans="2:6" x14ac:dyDescent="0.2">
      <c r="B51" s="32" t="str">
        <f>Texte!A173</f>
        <v>Lapine mère (y c. petits jusqu'à env. 35 jours)</v>
      </c>
      <c r="C51" s="43" t="str">
        <f>Texte!A382</f>
        <v>1 bête</v>
      </c>
      <c r="D51" s="33">
        <f t="shared" si="0"/>
        <v>0.1</v>
      </c>
      <c r="E51" s="43">
        <v>0.36</v>
      </c>
      <c r="F51" s="111">
        <v>3.4000000000000002E-2</v>
      </c>
    </row>
    <row r="52" spans="2:6" x14ac:dyDescent="0.2">
      <c r="B52" s="32" t="str">
        <f>Texte!A174</f>
        <v>Petits lapins dès env.35 jours</v>
      </c>
      <c r="C52" s="40" t="str">
        <f>Texte!A381</f>
        <v>100 pl.</v>
      </c>
      <c r="D52" s="33">
        <f t="shared" si="0"/>
        <v>1.1000000000000001</v>
      </c>
      <c r="E52" s="40">
        <v>4</v>
      </c>
      <c r="F52" s="109">
        <v>1.1000000000000001</v>
      </c>
    </row>
    <row r="53" spans="2:6" x14ac:dyDescent="0.2">
      <c r="B53" s="32" t="str">
        <f>Texte!A175</f>
        <v>Autruche plus de 13 mois</v>
      </c>
      <c r="C53" s="40" t="str">
        <f>Texte!A382</f>
        <v>1 bête</v>
      </c>
      <c r="D53" s="33">
        <f t="shared" si="0"/>
        <v>3</v>
      </c>
      <c r="E53" s="40">
        <v>11</v>
      </c>
      <c r="F53" s="109">
        <v>0.26</v>
      </c>
    </row>
    <row r="54" spans="2:6" x14ac:dyDescent="0.2">
      <c r="B54" s="35" t="str">
        <f>Texte!A176</f>
        <v>Autruche jusqu'à 13 mois</v>
      </c>
      <c r="C54" s="41" t="str">
        <f>Texte!A382</f>
        <v>1 bête</v>
      </c>
      <c r="D54" s="36">
        <f t="shared" si="0"/>
        <v>0.5</v>
      </c>
      <c r="E54" s="41">
        <v>2</v>
      </c>
      <c r="F54" s="109">
        <v>0.14000000000000001</v>
      </c>
    </row>
    <row r="55" spans="2:6" x14ac:dyDescent="0.2">
      <c r="B55" s="32" t="str">
        <f>Texte!A177</f>
        <v>Porc à l'engrais/remonte (PPE) de 26-108 kg</v>
      </c>
      <c r="C55" s="38" t="str">
        <f>Texte!A383</f>
        <v>1 place</v>
      </c>
      <c r="D55" s="33">
        <f t="shared" si="0"/>
        <v>0</v>
      </c>
      <c r="E55" s="40">
        <v>0</v>
      </c>
      <c r="F55" s="111">
        <v>0.17</v>
      </c>
    </row>
    <row r="56" spans="2:6" x14ac:dyDescent="0.2">
      <c r="B56" s="35" t="str">
        <f>Texte!A178</f>
        <v>Porc à l'engrais/remonte de 26-108 kg</v>
      </c>
      <c r="C56" s="37" t="str">
        <f>Texte!A382</f>
        <v>1 bête</v>
      </c>
      <c r="D56" s="36"/>
      <c r="E56" s="41"/>
      <c r="F56" s="109"/>
    </row>
    <row r="57" spans="2:6" x14ac:dyDescent="0.2">
      <c r="B57" s="32" t="str">
        <f>Texte!A179</f>
        <v>Truie d'élevage, porcelets inclus jusqu'à 26 kg</v>
      </c>
      <c r="C57" s="38" t="str">
        <f>Texte!A383</f>
        <v>1 place</v>
      </c>
      <c r="D57" s="33"/>
      <c r="E57" s="40">
        <v>0.5</v>
      </c>
      <c r="F57" s="111"/>
    </row>
    <row r="58" spans="2:6" x14ac:dyDescent="0.2">
      <c r="B58" s="32" t="str">
        <f>Texte!A180</f>
        <v>Truie non allaitante, 2.94 rotations</v>
      </c>
      <c r="C58" s="38" t="str">
        <f>Texte!A383</f>
        <v>1 place</v>
      </c>
      <c r="D58" s="33"/>
      <c r="E58" s="40">
        <v>0.5</v>
      </c>
      <c r="F58" s="109">
        <v>0.26</v>
      </c>
    </row>
    <row r="59" spans="2:6" x14ac:dyDescent="0.2">
      <c r="B59" s="32" t="str">
        <f>Texte!A181</f>
        <v>Truie non allaitante, par rotation</v>
      </c>
      <c r="C59" s="38" t="str">
        <f>Texte!A382</f>
        <v>1 bête</v>
      </c>
      <c r="D59" s="33"/>
      <c r="E59" s="40">
        <v>0.5</v>
      </c>
      <c r="F59" s="109"/>
    </row>
    <row r="60" spans="2:6" x14ac:dyDescent="0.2">
      <c r="B60" s="32" t="str">
        <f>Texte!A182</f>
        <v>Truie allaitante, 9.86 rotations</v>
      </c>
      <c r="C60" s="38" t="str">
        <f>Texte!A383</f>
        <v>1 place</v>
      </c>
      <c r="D60" s="33"/>
      <c r="E60" s="40">
        <v>0.5</v>
      </c>
      <c r="F60" s="109">
        <v>0.55000000000000004</v>
      </c>
    </row>
    <row r="61" spans="2:6" x14ac:dyDescent="0.2">
      <c r="B61" s="35" t="str">
        <f>Texte!A183</f>
        <v>Truie allaitante, par rotation</v>
      </c>
      <c r="C61" s="37" t="str">
        <f>Texte!A382</f>
        <v>1 bête</v>
      </c>
      <c r="D61" s="36" t="s">
        <v>728</v>
      </c>
      <c r="E61" s="40">
        <v>0.5</v>
      </c>
      <c r="F61" s="109"/>
    </row>
    <row r="62" spans="2:6" x14ac:dyDescent="0.2">
      <c r="B62" s="35" t="str">
        <f>Texte!A184</f>
        <v>Verrat</v>
      </c>
      <c r="C62" s="42" t="str">
        <f>Texte!A382</f>
        <v>1 bête</v>
      </c>
      <c r="D62" s="36"/>
      <c r="E62" s="42">
        <v>0.5</v>
      </c>
      <c r="F62" s="111">
        <v>0.25</v>
      </c>
    </row>
    <row r="63" spans="2:6" x14ac:dyDescent="0.2">
      <c r="B63" s="46" t="str">
        <f>Texte!A185</f>
        <v>Porcelet sevré, 8-26 kg, 9.61 rotations</v>
      </c>
      <c r="C63" s="40" t="str">
        <f>Texte!A383</f>
        <v>1 place</v>
      </c>
      <c r="D63" s="33"/>
      <c r="E63" s="40"/>
      <c r="F63" s="111">
        <v>0.06</v>
      </c>
    </row>
    <row r="64" spans="2:6" x14ac:dyDescent="0.2">
      <c r="B64" s="112" t="str">
        <f>Texte!A186</f>
        <v>Porcelet sevré, 8-26 kg</v>
      </c>
      <c r="C64" s="113" t="str">
        <f>Texte!A382</f>
        <v>1 bête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FD45-A7BD-441B-8CBE-9EDF28A701B8}">
  <sheetPr codeName="Tabelle5">
    <pageSetUpPr fitToPage="1"/>
  </sheetPr>
  <dimension ref="A1:N71"/>
  <sheetViews>
    <sheetView zoomScaleNormal="100" zoomScaleSheetLayoutView="80" workbookViewId="0"/>
  </sheetViews>
  <sheetFormatPr baseColWidth="10" defaultRowHeight="12.75" x14ac:dyDescent="0.2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 x14ac:dyDescent="0.2"/>
    <row r="2" spans="1:14" s="367" customFormat="1" ht="21" customHeight="1" x14ac:dyDescent="0.2">
      <c r="A2" s="440"/>
      <c r="D2" s="441" t="str">
        <f>Texte!A416</f>
        <v>Adaptation de son système de production</v>
      </c>
    </row>
    <row r="3" spans="1:14" s="367" customFormat="1" ht="21" customHeight="1" x14ac:dyDescent="0.2">
      <c r="D3" s="441" t="str">
        <f>Texte!A417</f>
        <v>pour répondre aux exigences PLVH</v>
      </c>
    </row>
    <row r="4" spans="1:14" s="367" customFormat="1" ht="7.5" customHeight="1" thickBot="1" x14ac:dyDescent="0.25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 x14ac:dyDescent="0.2">
      <c r="B5" s="441"/>
      <c r="C5" s="441"/>
      <c r="E5" s="441"/>
      <c r="F5" s="446"/>
      <c r="G5" s="446"/>
      <c r="H5" s="446"/>
      <c r="I5" s="447"/>
    </row>
    <row r="6" spans="1:14" x14ac:dyDescent="0.2">
      <c r="B6" s="448" t="str">
        <f>Texte!A418</f>
        <v>Attention: saisir d'abord la feuille "Bilanz-bilan", car plusieurs chiffres sont reprises de ce tableur.</v>
      </c>
      <c r="D6" s="449"/>
      <c r="M6" s="367"/>
      <c r="N6" s="367"/>
    </row>
    <row r="7" spans="1:14" x14ac:dyDescent="0.2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 x14ac:dyDescent="0.2">
      <c r="A8" s="121"/>
      <c r="B8" s="451" t="str">
        <f>Texte!A419</f>
        <v>Explications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 x14ac:dyDescent="0.2">
      <c r="B9" s="448" t="str">
        <f>Texte!A420</f>
        <v>Si l'exigence de la part minimale en concentrés dans la ration n'est pas remplie, la réduction des concentrés est une option.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 x14ac:dyDescent="0.2">
      <c r="A10" s="121"/>
      <c r="B10" s="367" t="str">
        <f>Texte!A421</f>
        <v xml:space="preserve">Cette feuille donne un aperçu du solde financier en cas de réorientation de son système de production laitière. 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 x14ac:dyDescent="0.2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 x14ac:dyDescent="0.2">
      <c r="A12" s="121"/>
      <c r="B12" s="448" t="str">
        <f>Texte!A422</f>
        <v>Vérifiez à l'aide de la feuille "bilan" si la réduction supposée (partie A) répond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 x14ac:dyDescent="0.2">
      <c r="A13" s="121"/>
      <c r="B13" s="448" t="str">
        <f>Texte!A423</f>
        <v xml:space="preserve">à l'exigence minimale de 10% (partie D). 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 x14ac:dyDescent="0.2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 x14ac:dyDescent="0.2">
      <c r="B16" s="451" t="str">
        <f>Texte!A424</f>
        <v>Production laitière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 x14ac:dyDescent="0.2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 x14ac:dyDescent="0.2">
      <c r="B18" s="367" t="str">
        <f>Texte!A425</f>
        <v>Moyenne actuelle du troupeau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 t="str">
        <f>Texte!A436</f>
        <v>kg lait/vache</v>
      </c>
      <c r="J18" s="450"/>
      <c r="K18" s="448"/>
      <c r="L18" s="450"/>
    </row>
    <row r="19" spans="1:12" x14ac:dyDescent="0.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 x14ac:dyDescent="0.2">
      <c r="A20" s="450"/>
      <c r="B20" s="367" t="str">
        <f>Texte!A426</f>
        <v>Production attendue dans le nouveau système</v>
      </c>
      <c r="C20" s="450"/>
      <c r="D20" s="450"/>
      <c r="E20" s="450"/>
      <c r="F20" s="450"/>
      <c r="G20" s="452" t="s">
        <v>283</v>
      </c>
      <c r="H20" s="454"/>
      <c r="I20" s="448" t="str">
        <f>Texte!A436</f>
        <v>kg lait/vache</v>
      </c>
      <c r="J20" s="450"/>
      <c r="K20" s="448"/>
      <c r="L20" s="450"/>
    </row>
    <row r="21" spans="1:12" x14ac:dyDescent="0.2">
      <c r="A21" s="450"/>
      <c r="B21" s="450"/>
      <c r="D21" s="449"/>
    </row>
    <row r="22" spans="1:12" x14ac:dyDescent="0.2">
      <c r="A22" s="450"/>
      <c r="B22" s="367" t="str">
        <f>Texte!A427</f>
        <v>Nombre de vaches</v>
      </c>
      <c r="D22" s="449"/>
      <c r="H22" s="455" t="str">
        <f>IF('Bilanz-bilan'!E41&lt;&gt;0,'Bilanz-bilan'!G41,"")</f>
        <v/>
      </c>
      <c r="I22" s="367" t="str">
        <f>Texte!A437</f>
        <v>vaches</v>
      </c>
      <c r="K22" s="448"/>
    </row>
    <row r="23" spans="1:12" ht="3.95" customHeight="1" x14ac:dyDescent="0.2">
      <c r="A23" s="450"/>
      <c r="B23" s="450"/>
      <c r="C23" s="450"/>
      <c r="D23" s="450"/>
      <c r="E23" s="450"/>
      <c r="F23" s="450"/>
      <c r="G23" s="450"/>
    </row>
    <row r="24" spans="1:12" ht="15.75" x14ac:dyDescent="0.2">
      <c r="A24" s="450"/>
      <c r="B24" s="451" t="str">
        <f>Texte!A428</f>
        <v>Conséquences sur les volumes</v>
      </c>
      <c r="D24" s="449"/>
      <c r="E24" s="450"/>
      <c r="F24" s="450"/>
      <c r="G24" s="450"/>
      <c r="H24" s="450"/>
    </row>
    <row r="25" spans="1:12" ht="15.75" x14ac:dyDescent="0.2">
      <c r="A25" s="450"/>
      <c r="B25" s="451"/>
      <c r="D25" s="449"/>
      <c r="E25" s="450"/>
      <c r="F25" s="450"/>
      <c r="G25" s="450"/>
      <c r="H25" s="450"/>
    </row>
    <row r="26" spans="1:12" x14ac:dyDescent="0.2">
      <c r="A26" s="450"/>
      <c r="B26" s="367" t="str">
        <f>Texte!A429</f>
        <v>Diminution totale du volume de lait produit</v>
      </c>
      <c r="C26" s="450"/>
      <c r="D26" s="450"/>
      <c r="E26" s="450"/>
      <c r="F26" s="450"/>
      <c r="G26" s="450"/>
      <c r="H26" s="456" t="str">
        <f>IF(H20=0,"",(H20-H18)*H22)</f>
        <v/>
      </c>
      <c r="I26" s="367" t="str">
        <f>Texte!A438</f>
        <v>kg lait</v>
      </c>
    </row>
    <row r="27" spans="1:12" x14ac:dyDescent="0.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 x14ac:dyDescent="0.2">
      <c r="A28" s="450"/>
      <c r="B28" s="448" t="str">
        <f>Texte!A430</f>
        <v>Economie de concentrés par vache</v>
      </c>
      <c r="C28" s="450"/>
      <c r="D28" s="450"/>
      <c r="G28" s="450"/>
      <c r="H28" s="454"/>
      <c r="I28" s="448" t="str">
        <f>Texte!A439</f>
        <v>kg conc./vache</v>
      </c>
      <c r="J28" s="450"/>
      <c r="K28" s="448" t="str">
        <f>Texte!A444</f>
        <v>lire l'explication*</v>
      </c>
      <c r="L28" s="450"/>
    </row>
    <row r="29" spans="1:12" ht="3.95" customHeight="1" x14ac:dyDescent="0.2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 x14ac:dyDescent="0.2">
      <c r="B30" s="451" t="str">
        <f>Texte!A431</f>
        <v>Conséquences financières</v>
      </c>
      <c r="C30" s="450"/>
      <c r="D30" s="450"/>
      <c r="E30" s="450"/>
      <c r="F30" s="450"/>
      <c r="G30" s="450"/>
      <c r="H30" s="459"/>
      <c r="I30" s="450"/>
      <c r="J30" s="460" t="str">
        <f>Texte!A445</f>
        <v>Prix</v>
      </c>
      <c r="K30" s="450"/>
    </row>
    <row r="31" spans="1:12" x14ac:dyDescent="0.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 x14ac:dyDescent="0.2">
      <c r="A32" s="346"/>
      <c r="B32" s="367" t="str">
        <f>Texte!A432</f>
        <v>Perte totale en lait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 t="str">
        <f>Texte!A440</f>
        <v>Frs</v>
      </c>
      <c r="J32" s="454">
        <v>55</v>
      </c>
      <c r="K32" s="448" t="str">
        <f>Texte!A441</f>
        <v>cts/kg</v>
      </c>
    </row>
    <row r="33" spans="1:11" x14ac:dyDescent="0.2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 x14ac:dyDescent="0.2">
      <c r="A34" s="346"/>
      <c r="B34" s="450" t="str">
        <f>Texte!A433</f>
        <v>Economie de concentrés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 t="str">
        <f>Texte!A440</f>
        <v>Frs</v>
      </c>
      <c r="J34" s="454">
        <v>65</v>
      </c>
      <c r="K34" s="448" t="str">
        <f>Texte!A442</f>
        <v>Frs/dt</v>
      </c>
    </row>
    <row r="35" spans="1:11" x14ac:dyDescent="0.2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 x14ac:dyDescent="0.2">
      <c r="A36" s="346"/>
      <c r="B36" s="450" t="str">
        <f>Texte!A434</f>
        <v>Contributions supplémentaires PLVH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 t="str">
        <f>Texte!A440</f>
        <v>Frs</v>
      </c>
      <c r="J36" s="454">
        <v>200</v>
      </c>
      <c r="K36" s="450" t="str">
        <f>Texte!A443</f>
        <v>Frs/ha</v>
      </c>
    </row>
    <row r="37" spans="1:11" ht="3.95" customHeight="1" thickBot="1" x14ac:dyDescent="0.25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 x14ac:dyDescent="0.25">
      <c r="A38" s="346"/>
      <c r="B38" s="451" t="str">
        <f>Texte!A435</f>
        <v>Solde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 t="str">
        <f>Texte!A440</f>
        <v>Frs</v>
      </c>
      <c r="J38" s="450"/>
      <c r="K38" s="450"/>
    </row>
    <row r="39" spans="1:11" x14ac:dyDescent="0.2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 x14ac:dyDescent="0.2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 x14ac:dyDescent="0.2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 x14ac:dyDescent="0.2">
      <c r="B43" s="346" t="str">
        <f>Texte!A446</f>
        <v>Réduction des concentrés</v>
      </c>
    </row>
    <row r="44" spans="1:11" x14ac:dyDescent="0.2">
      <c r="B44" s="367" t="str">
        <f>Texte!A447</f>
        <v>Quantité de concentrés économisée = différence de production laitière en moins divisée par le PPL des concentrés.</v>
      </c>
    </row>
    <row r="45" spans="1:11" x14ac:dyDescent="0.2">
      <c r="B45" s="367" t="str">
        <f>Texte!A448</f>
        <v>Supposition pour le potentiel de production laitière = 2 kg lait par kg de concentrés*</v>
      </c>
    </row>
    <row r="46" spans="1:11" x14ac:dyDescent="0.2">
      <c r="B46" s="346" t="str">
        <f>Texte!A449</f>
        <v>Exemple</v>
      </c>
    </row>
    <row r="47" spans="1:11" x14ac:dyDescent="0.2">
      <c r="A47" s="121"/>
      <c r="B47" s="367" t="str">
        <f>Texte!A450</f>
        <v>500 kg de diminution de production laitière / 2 (PPL concentrés) = 250 kg de concentrés économisés</v>
      </c>
      <c r="G47" s="464"/>
      <c r="H47" s="464"/>
      <c r="I47" s="464"/>
    </row>
    <row r="48" spans="1:11" x14ac:dyDescent="0.2">
      <c r="A48" s="121"/>
      <c r="B48" s="367" t="str">
        <f>Texte!A451</f>
        <v>*Explication: la différence effective de production laitière par kg de concentrés incorporés ou économisés</v>
      </c>
      <c r="G48" s="464"/>
      <c r="H48" s="464"/>
      <c r="I48" s="464"/>
    </row>
    <row r="49" spans="1:9" x14ac:dyDescent="0.2">
      <c r="A49" s="121"/>
      <c r="B49" s="367" t="str">
        <f>Texte!A452</f>
        <v>peut varier d'environ 1 à 3 selon la composition de la ration.</v>
      </c>
      <c r="G49" s="464"/>
      <c r="H49" s="464"/>
      <c r="I49" s="464"/>
    </row>
    <row r="50" spans="1:9" x14ac:dyDescent="0.2">
      <c r="A50" s="121"/>
      <c r="G50" s="464"/>
      <c r="H50" s="464"/>
      <c r="I50" s="464"/>
    </row>
    <row r="51" spans="1:9" x14ac:dyDescent="0.2">
      <c r="A51" s="121"/>
      <c r="G51" s="464"/>
      <c r="H51" s="464"/>
      <c r="I51" s="464"/>
    </row>
    <row r="52" spans="1:9" x14ac:dyDescent="0.2">
      <c r="A52" s="121"/>
      <c r="G52" s="464"/>
      <c r="H52" s="464"/>
      <c r="I52" s="464"/>
    </row>
    <row r="53" spans="1:9" x14ac:dyDescent="0.2">
      <c r="A53" s="121"/>
      <c r="G53" s="464"/>
      <c r="H53" s="464"/>
      <c r="I53" s="464"/>
    </row>
    <row r="54" spans="1:9" x14ac:dyDescent="0.2">
      <c r="A54" s="121"/>
      <c r="G54" s="464"/>
      <c r="H54" s="464"/>
      <c r="I54" s="464"/>
    </row>
    <row r="55" spans="1:9" x14ac:dyDescent="0.2">
      <c r="A55" s="121"/>
      <c r="G55" s="464"/>
      <c r="H55" s="464"/>
      <c r="I55" s="464"/>
    </row>
    <row r="56" spans="1:9" x14ac:dyDescent="0.2">
      <c r="A56" s="121"/>
      <c r="G56" s="464"/>
      <c r="H56" s="464"/>
      <c r="I56" s="464"/>
    </row>
    <row r="57" spans="1:9" x14ac:dyDescent="0.2">
      <c r="A57" s="121"/>
      <c r="G57" s="464"/>
      <c r="H57" s="464"/>
      <c r="I57" s="464"/>
    </row>
    <row r="58" spans="1:9" x14ac:dyDescent="0.2">
      <c r="A58" s="121"/>
      <c r="G58" s="464"/>
      <c r="H58" s="464"/>
      <c r="I58" s="464"/>
    </row>
    <row r="59" spans="1:9" x14ac:dyDescent="0.2">
      <c r="A59" s="121"/>
      <c r="G59" s="464"/>
      <c r="H59" s="464"/>
      <c r="I59" s="464"/>
    </row>
    <row r="60" spans="1:9" x14ac:dyDescent="0.2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 x14ac:dyDescent="0.2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 x14ac:dyDescent="0.2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 x14ac:dyDescent="0.2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 x14ac:dyDescent="0.2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 x14ac:dyDescent="0.2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 x14ac:dyDescent="0.2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 x14ac:dyDescent="0.2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 x14ac:dyDescent="0.2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 x14ac:dyDescent="0.2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 x14ac:dyDescent="0.2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 x14ac:dyDescent="0.2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8076-5F58-4DF8-9D59-6991CC6B8AC2}">
  <sheetPr codeName="Tabelle2"/>
  <dimension ref="A1:H85"/>
  <sheetViews>
    <sheetView workbookViewId="0"/>
  </sheetViews>
  <sheetFormatPr baseColWidth="10" defaultRowHeight="12.75" x14ac:dyDescent="0.2"/>
  <cols>
    <col min="3" max="3" width="36.140625" customWidth="1"/>
    <col min="4" max="4" width="36.5703125" customWidth="1"/>
  </cols>
  <sheetData>
    <row r="1" spans="1:7" x14ac:dyDescent="0.2">
      <c r="A1" s="75" t="s">
        <v>885</v>
      </c>
    </row>
    <row r="2" spans="1:7" x14ac:dyDescent="0.2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 x14ac:dyDescent="0.2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 x14ac:dyDescent="0.2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 x14ac:dyDescent="0.2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 x14ac:dyDescent="0.2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 x14ac:dyDescent="0.2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 x14ac:dyDescent="0.2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 x14ac:dyDescent="0.2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 x14ac:dyDescent="0.2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 x14ac:dyDescent="0.2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 x14ac:dyDescent="0.2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 x14ac:dyDescent="0.2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 x14ac:dyDescent="0.2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 x14ac:dyDescent="0.2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 x14ac:dyDescent="0.2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 x14ac:dyDescent="0.2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 x14ac:dyDescent="0.2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 x14ac:dyDescent="0.2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 x14ac:dyDescent="0.2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 x14ac:dyDescent="0.2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 x14ac:dyDescent="0.2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 x14ac:dyDescent="0.2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 x14ac:dyDescent="0.2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 x14ac:dyDescent="0.2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 x14ac:dyDescent="0.2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 x14ac:dyDescent="0.2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 x14ac:dyDescent="0.2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 x14ac:dyDescent="0.2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 x14ac:dyDescent="0.2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 x14ac:dyDescent="0.2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 x14ac:dyDescent="0.2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 x14ac:dyDescent="0.2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 x14ac:dyDescent="0.2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 x14ac:dyDescent="0.2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 x14ac:dyDescent="0.2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 x14ac:dyDescent="0.2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 x14ac:dyDescent="0.2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 x14ac:dyDescent="0.2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 x14ac:dyDescent="0.2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 x14ac:dyDescent="0.2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 x14ac:dyDescent="0.2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 x14ac:dyDescent="0.2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 x14ac:dyDescent="0.2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 x14ac:dyDescent="0.2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 x14ac:dyDescent="0.2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 x14ac:dyDescent="0.2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 x14ac:dyDescent="0.2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 x14ac:dyDescent="0.2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 x14ac:dyDescent="0.2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 x14ac:dyDescent="0.2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 x14ac:dyDescent="0.2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 x14ac:dyDescent="0.2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 x14ac:dyDescent="0.2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 x14ac:dyDescent="0.2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 x14ac:dyDescent="0.2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 x14ac:dyDescent="0.2">
      <c r="A57" t="s">
        <v>442</v>
      </c>
      <c r="B57" t="s">
        <v>551</v>
      </c>
    </row>
    <row r="58" spans="1:7" x14ac:dyDescent="0.2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 x14ac:dyDescent="0.2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 x14ac:dyDescent="0.2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 x14ac:dyDescent="0.2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 x14ac:dyDescent="0.2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 x14ac:dyDescent="0.2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 x14ac:dyDescent="0.2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 x14ac:dyDescent="0.2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 x14ac:dyDescent="0.2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 x14ac:dyDescent="0.2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 x14ac:dyDescent="0.2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 x14ac:dyDescent="0.2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 x14ac:dyDescent="0.2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 x14ac:dyDescent="0.2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 x14ac:dyDescent="0.2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 x14ac:dyDescent="0.2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 x14ac:dyDescent="0.2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 x14ac:dyDescent="0.2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 x14ac:dyDescent="0.2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 x14ac:dyDescent="0.2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 x14ac:dyDescent="0.2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 x14ac:dyDescent="0.2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 x14ac:dyDescent="0.2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 x14ac:dyDescent="0.2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 x14ac:dyDescent="0.2">
      <c r="A82" s="7" t="s">
        <v>1425</v>
      </c>
      <c r="B82" s="7" t="s">
        <v>895</v>
      </c>
      <c r="C82" s="7" t="s">
        <v>1436</v>
      </c>
      <c r="E82" s="371">
        <v>45597</v>
      </c>
      <c r="F82" s="7" t="s">
        <v>87</v>
      </c>
      <c r="G82" s="439">
        <v>1.1000000000000001</v>
      </c>
    </row>
    <row r="83" spans="1:7" x14ac:dyDescent="0.2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 x14ac:dyDescent="0.2">
      <c r="A84" s="7" t="s">
        <v>1425</v>
      </c>
      <c r="B84" s="7" t="s">
        <v>551</v>
      </c>
      <c r="C84" s="7" t="s">
        <v>1437</v>
      </c>
      <c r="E84" s="371">
        <v>45597</v>
      </c>
      <c r="F84" s="7" t="s">
        <v>87</v>
      </c>
      <c r="G84" s="439">
        <v>1.1000000000000001</v>
      </c>
    </row>
    <row r="85" spans="1:7" x14ac:dyDescent="0.2">
      <c r="A85" s="7" t="s">
        <v>1425</v>
      </c>
      <c r="B85" s="7" t="s">
        <v>551</v>
      </c>
      <c r="C85" s="7" t="s">
        <v>1444</v>
      </c>
      <c r="E85" s="371">
        <v>45597</v>
      </c>
      <c r="F85" s="7" t="s">
        <v>87</v>
      </c>
      <c r="G85" s="439">
        <v>1.1000000000000001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742A-F8BA-4B13-B876-9CA4771EF7C8}">
  <sheetPr codeName="Tabelle46"/>
  <dimension ref="A1:IV452"/>
  <sheetViews>
    <sheetView zoomScaleNormal="100" workbookViewId="0"/>
  </sheetViews>
  <sheetFormatPr baseColWidth="10" defaultColWidth="42.140625" defaultRowHeight="12.75" x14ac:dyDescent="0.2"/>
  <cols>
    <col min="1" max="1" width="43.28515625" customWidth="1"/>
    <col min="2" max="2" width="42.140625" customWidth="1"/>
    <col min="3" max="3" width="43.42578125" customWidth="1"/>
  </cols>
  <sheetData>
    <row r="1" spans="1:4" x14ac:dyDescent="0.2">
      <c r="A1" t="s">
        <v>578</v>
      </c>
    </row>
    <row r="2" spans="1:4" x14ac:dyDescent="0.2">
      <c r="A2" s="98">
        <f>VLOOKUP(README!C9,README!N9:O11,2)</f>
        <v>2</v>
      </c>
    </row>
    <row r="3" spans="1:4" x14ac:dyDescent="0.2">
      <c r="B3" s="75" t="s">
        <v>579</v>
      </c>
      <c r="C3" s="75" t="s">
        <v>580</v>
      </c>
      <c r="D3" s="75" t="s">
        <v>581</v>
      </c>
    </row>
    <row r="4" spans="1:4" s="75" customFormat="1" x14ac:dyDescent="0.2">
      <c r="A4" s="75" t="str">
        <f>IF($A$2=1,B4,IF($A$2=2,C4,IF($A$2=3,D4,"")))</f>
        <v>Conseils d'utilisation</v>
      </c>
      <c r="B4" s="75" t="s">
        <v>504</v>
      </c>
      <c r="C4" s="75" t="s">
        <v>571</v>
      </c>
      <c r="D4" s="375" t="s">
        <v>907</v>
      </c>
    </row>
    <row r="5" spans="1:4" x14ac:dyDescent="0.2">
      <c r="A5" s="7" t="str">
        <f t="shared" ref="A5:A70" si="0">IF($A$2=1,B5,IF($A$2=2,C5,IF($A$2=3,D5,"")))</f>
        <v>PLVH</v>
      </c>
      <c r="B5" t="s">
        <v>729</v>
      </c>
      <c r="C5" t="s">
        <v>663</v>
      </c>
      <c r="D5" s="376" t="s">
        <v>908</v>
      </c>
    </row>
    <row r="6" spans="1:4" x14ac:dyDescent="0.2">
      <c r="A6" s="7" t="str">
        <f t="shared" si="0"/>
        <v>version: 1.10</v>
      </c>
      <c r="B6" s="7" t="s">
        <v>1427</v>
      </c>
      <c r="C6" s="7" t="s">
        <v>1428</v>
      </c>
      <c r="D6" s="376" t="s">
        <v>1429</v>
      </c>
    </row>
    <row r="7" spans="1:4" x14ac:dyDescent="0.2">
      <c r="A7" s="7" t="str">
        <f t="shared" si="0"/>
        <v>correspondant Suisse-Bilanz version 1.19</v>
      </c>
      <c r="B7" s="7" t="s">
        <v>1432</v>
      </c>
      <c r="C7" s="7" t="s">
        <v>1431</v>
      </c>
      <c r="D7" s="7" t="s">
        <v>1430</v>
      </c>
    </row>
    <row r="8" spans="1:4" x14ac:dyDescent="0.2">
      <c r="A8" s="7">
        <f t="shared" si="0"/>
        <v>0</v>
      </c>
      <c r="D8" s="155"/>
    </row>
    <row r="9" spans="1:4" x14ac:dyDescent="0.2">
      <c r="A9" s="7" t="str">
        <f t="shared" si="0"/>
        <v>Langue:</v>
      </c>
      <c r="B9" t="s">
        <v>582</v>
      </c>
      <c r="C9" t="s">
        <v>583</v>
      </c>
      <c r="D9" s="376" t="s">
        <v>584</v>
      </c>
    </row>
    <row r="10" spans="1:4" x14ac:dyDescent="0.2">
      <c r="A10" s="7" t="str">
        <f t="shared" si="0"/>
        <v>Conseils d'utilisation</v>
      </c>
      <c r="B10" t="s">
        <v>504</v>
      </c>
      <c r="C10" t="s">
        <v>571</v>
      </c>
      <c r="D10" s="376" t="s">
        <v>907</v>
      </c>
    </row>
    <row r="11" spans="1:4" x14ac:dyDescent="0.2">
      <c r="A11" s="7" t="str">
        <f t="shared" si="0"/>
        <v>Cases vertes:</v>
      </c>
      <c r="B11" t="s">
        <v>510</v>
      </c>
      <c r="C11" t="s">
        <v>572</v>
      </c>
      <c r="D11" s="376" t="s">
        <v>1111</v>
      </c>
    </row>
    <row r="12" spans="1:4" x14ac:dyDescent="0.2">
      <c r="A12" s="7" t="str">
        <f t="shared" si="0"/>
        <v>Cases jaunes:</v>
      </c>
      <c r="B12" t="s">
        <v>511</v>
      </c>
      <c r="C12" t="s">
        <v>573</v>
      </c>
      <c r="D12" s="376" t="s">
        <v>1112</v>
      </c>
    </row>
    <row r="13" spans="1:4" x14ac:dyDescent="0.2">
      <c r="A13" s="7" t="str">
        <f t="shared" si="0"/>
        <v>Cases blanches:</v>
      </c>
      <c r="B13" t="s">
        <v>512</v>
      </c>
      <c r="C13" t="s">
        <v>397</v>
      </c>
      <c r="D13" s="376" t="s">
        <v>1113</v>
      </c>
    </row>
    <row r="14" spans="1:4" x14ac:dyDescent="0.2">
      <c r="A14" s="7" t="str">
        <f t="shared" si="0"/>
        <v xml:space="preserve">listes déroulantes </v>
      </c>
      <c r="B14" t="s">
        <v>399</v>
      </c>
      <c r="C14" t="s">
        <v>398</v>
      </c>
      <c r="D14" s="376" t="s">
        <v>909</v>
      </c>
    </row>
    <row r="15" spans="1:4" x14ac:dyDescent="0.2">
      <c r="A15" s="7" t="str">
        <f t="shared" si="0"/>
        <v>saisie des données</v>
      </c>
      <c r="B15" t="s">
        <v>570</v>
      </c>
      <c r="C15" t="s">
        <v>400</v>
      </c>
      <c r="D15" s="376" t="s">
        <v>910</v>
      </c>
    </row>
    <row r="16" spans="1:4" x14ac:dyDescent="0.2">
      <c r="A16" s="7" t="str">
        <f t="shared" si="0"/>
        <v>cases bloquées à la saisie</v>
      </c>
      <c r="B16" t="s">
        <v>513</v>
      </c>
      <c r="C16" t="s">
        <v>401</v>
      </c>
      <c r="D16" s="376" t="s">
        <v>911</v>
      </c>
    </row>
    <row r="17" spans="1:4" x14ac:dyDescent="0.2">
      <c r="A17" s="7" t="str">
        <f t="shared" si="0"/>
        <v>Marche à suivre:</v>
      </c>
      <c r="B17" t="s">
        <v>514</v>
      </c>
      <c r="C17" s="7" t="s">
        <v>800</v>
      </c>
      <c r="D17" s="376" t="s">
        <v>1117</v>
      </c>
    </row>
    <row r="18" spans="1:4" x14ac:dyDescent="0.2">
      <c r="A18" s="7" t="str">
        <f t="shared" si="0"/>
        <v>Principe: Il faut une correspondance avec le Suisse-Bilanz.</v>
      </c>
      <c r="B18" t="s">
        <v>526</v>
      </c>
      <c r="C18" s="7" t="s">
        <v>801</v>
      </c>
      <c r="D18" s="376" t="s">
        <v>912</v>
      </c>
    </row>
    <row r="19" spans="1:4" x14ac:dyDescent="0.2">
      <c r="A19" s="7" t="str">
        <f t="shared" si="0"/>
        <v>1. Saisir les indications d'exploitation, en particulier la région</v>
      </c>
      <c r="B19" t="s">
        <v>1219</v>
      </c>
      <c r="C19" s="7" t="s">
        <v>1220</v>
      </c>
      <c r="D19" s="376" t="s">
        <v>1221</v>
      </c>
    </row>
    <row r="20" spans="1:4" x14ac:dyDescent="0.2">
      <c r="A20" s="7" t="str">
        <f t="shared" si="0"/>
        <v>2. Partie A: Consommation de fourrages et de concentrés</v>
      </c>
      <c r="B20" s="7" t="s">
        <v>1235</v>
      </c>
      <c r="C20" s="7" t="s">
        <v>1236</v>
      </c>
      <c r="D20" s="376" t="s">
        <v>1237</v>
      </c>
    </row>
    <row r="21" spans="1:4" x14ac:dyDescent="0.2">
      <c r="A21" s="7" t="str">
        <f t="shared" si="0"/>
        <v xml:space="preserve">    - Saisir tous les animaux consommant des fourrages</v>
      </c>
      <c r="B21" t="s">
        <v>1252</v>
      </c>
      <c r="C21" s="7" t="s">
        <v>1264</v>
      </c>
      <c r="D21" s="7" t="s">
        <v>1034</v>
      </c>
    </row>
    <row r="22" spans="1:4" x14ac:dyDescent="0.2">
      <c r="A22" s="7" t="str">
        <f t="shared" si="0"/>
        <v xml:space="preserve">    - Saisir la consommation total des concentrés par catégorie d'animaux</v>
      </c>
      <c r="B22" t="s">
        <v>1181</v>
      </c>
      <c r="C22" s="7" t="s">
        <v>1178</v>
      </c>
      <c r="D22" s="7" t="s">
        <v>1179</v>
      </c>
    </row>
    <row r="23" spans="1:4" x14ac:dyDescent="0.2">
      <c r="A23" s="7" t="str">
        <f t="shared" si="0"/>
        <v xml:space="preserve">      consommés sur l’exploitation à l’année (sans estivage).</v>
      </c>
      <c r="B23" s="86" t="s">
        <v>1183</v>
      </c>
      <c r="C23" s="7" t="s">
        <v>1182</v>
      </c>
      <c r="D23" s="7" t="s">
        <v>1180</v>
      </c>
    </row>
    <row r="24" spans="1:4" x14ac:dyDescent="0.2">
      <c r="A24" s="7" t="str">
        <f t="shared" si="0"/>
        <v xml:space="preserve">    - Estivage: Concernant le nombre d’animaux, il s’agit de saisir particulièrement les </v>
      </c>
      <c r="B24" s="490" t="s">
        <v>10</v>
      </c>
      <c r="C24" s="493" t="s">
        <v>31</v>
      </c>
      <c r="D24" s="493" t="s">
        <v>1035</v>
      </c>
    </row>
    <row r="25" spans="1:4" x14ac:dyDescent="0.2">
      <c r="A25" s="7" t="str">
        <f t="shared" si="0"/>
        <v xml:space="preserve">      données sur le nombre d’animaux estivés (en positif) et le nombre de jours d’estivage.</v>
      </c>
      <c r="B25" s="490" t="s">
        <v>12</v>
      </c>
      <c r="C25" s="7" t="s">
        <v>11</v>
      </c>
      <c r="D25" s="7" t="s">
        <v>1036</v>
      </c>
    </row>
    <row r="26" spans="1:4" x14ac:dyDescent="0.2">
      <c r="A26" s="7" t="str">
        <f t="shared" si="0"/>
        <v xml:space="preserve">    - Si les données concernant l’estivage sont saisies, la quantité de concentré affouragée</v>
      </c>
      <c r="B26" s="7" t="s">
        <v>464</v>
      </c>
      <c r="C26" s="7" t="s">
        <v>467</v>
      </c>
      <c r="D26" s="448" t="s">
        <v>104</v>
      </c>
    </row>
    <row r="27" spans="1:4" x14ac:dyDescent="0.2">
      <c r="A27" s="7" t="str">
        <f t="shared" si="0"/>
        <v xml:space="preserve">       durant l’estivage doit impérativement être déclarée dans le bilan fourrager.</v>
      </c>
      <c r="B27" s="7" t="s">
        <v>465</v>
      </c>
      <c r="C27" s="7" t="s">
        <v>468</v>
      </c>
      <c r="D27" s="448" t="s">
        <v>105</v>
      </c>
    </row>
    <row r="28" spans="1:4" x14ac:dyDescent="0.2">
      <c r="A28" s="7" t="str">
        <f t="shared" si="0"/>
        <v xml:space="preserve">    - L’affouragement d’aliments complémentaires durant l’estivage n’est autorisé que pour les animaux</v>
      </c>
      <c r="B28" s="7" t="s">
        <v>26</v>
      </c>
      <c r="C28" s="7" t="s">
        <v>34</v>
      </c>
      <c r="D28" s="7" t="s">
        <v>1037</v>
      </c>
    </row>
    <row r="29" spans="1:4" x14ac:dyDescent="0.2">
      <c r="A29" s="7" t="str">
        <f t="shared" si="0"/>
        <v xml:space="preserve">      traits des catégories suivantes : vaches laitières, chèvres et brebis. Quantité maximale 1kg/v.laitière/d, 0.25 kg/brebis/d, 0.2/chèvre/d</v>
      </c>
      <c r="B29" s="7" t="s">
        <v>466</v>
      </c>
      <c r="C29" s="7" t="s">
        <v>469</v>
      </c>
      <c r="D29" s="7" t="s">
        <v>470</v>
      </c>
    </row>
    <row r="30" spans="1:4" x14ac:dyDescent="0.2">
      <c r="A30" s="7" t="str">
        <f t="shared" si="0"/>
        <v xml:space="preserve">    - Les définitions contenues dans l’annexe 5 de l’OPD sont aussi valables pour </v>
      </c>
      <c r="B30" s="404" t="s">
        <v>29</v>
      </c>
      <c r="C30" t="s">
        <v>32</v>
      </c>
      <c r="D30" s="7" t="s">
        <v>1038</v>
      </c>
    </row>
    <row r="31" spans="1:4" x14ac:dyDescent="0.2">
      <c r="A31" s="7" t="str">
        <f t="shared" si="0"/>
        <v xml:space="preserve">      les aliments de base et complémentaires affouragés durant l’estivage.</v>
      </c>
      <c r="B31" s="404" t="s">
        <v>30</v>
      </c>
      <c r="C31" t="s">
        <v>33</v>
      </c>
      <c r="D31" s="7" t="s">
        <v>1039</v>
      </c>
    </row>
    <row r="32" spans="1:4" x14ac:dyDescent="0.2">
      <c r="A32" s="7" t="str">
        <f t="shared" si="0"/>
        <v>3. Partie B: Production de fourrages</v>
      </c>
      <c r="B32" t="s">
        <v>1266</v>
      </c>
      <c r="C32" s="7" t="s">
        <v>1267</v>
      </c>
      <c r="D32" s="376" t="s">
        <v>1270</v>
      </c>
    </row>
    <row r="33" spans="1:4" x14ac:dyDescent="0.2">
      <c r="A33" s="7" t="str">
        <f t="shared" si="0"/>
        <v xml:space="preserve">    - Saisir les surfaces et les rendements.</v>
      </c>
      <c r="B33" t="s">
        <v>1265</v>
      </c>
      <c r="C33" s="7" t="s">
        <v>1268</v>
      </c>
      <c r="D33" s="376" t="s">
        <v>1269</v>
      </c>
    </row>
    <row r="34" spans="1:4" x14ac:dyDescent="0.2">
      <c r="A34" s="7" t="str">
        <f t="shared" si="0"/>
        <v xml:space="preserve">    - Des valeurs maximales sont fixées pour les rendements des prairies et des pâturages.</v>
      </c>
      <c r="B34" t="s">
        <v>1271</v>
      </c>
      <c r="C34" s="7" t="s">
        <v>1272</v>
      </c>
      <c r="D34" s="376" t="s">
        <v>1273</v>
      </c>
    </row>
    <row r="35" spans="1:4" x14ac:dyDescent="0.2">
      <c r="A35" s="7" t="str">
        <f t="shared" si="0"/>
        <v xml:space="preserve">    - Si les rendements dépassent ces valeurs, une expertise par un spécialiste est nécessaire.</v>
      </c>
      <c r="B35" t="s">
        <v>0</v>
      </c>
      <c r="C35" s="7" t="s">
        <v>1</v>
      </c>
      <c r="D35" s="376" t="s">
        <v>2</v>
      </c>
    </row>
    <row r="36" spans="1:4" x14ac:dyDescent="0.2">
      <c r="A36" s="7" t="str">
        <f t="shared" si="0"/>
        <v xml:space="preserve">    - Les rendements des cultures dérobées sont limités à 25 dt MS.</v>
      </c>
      <c r="B36" t="s">
        <v>3</v>
      </c>
      <c r="C36" s="7" t="s">
        <v>4</v>
      </c>
      <c r="D36" s="376" t="s">
        <v>5</v>
      </c>
    </row>
    <row r="37" spans="1:4" x14ac:dyDescent="0.2">
      <c r="A37" s="7" t="str">
        <f t="shared" si="0"/>
        <v>4. Indications pour le calcul de la charge en bétail minimale</v>
      </c>
      <c r="B37" t="s">
        <v>8</v>
      </c>
      <c r="C37" s="7" t="s">
        <v>36</v>
      </c>
      <c r="D37" s="376" t="s">
        <v>41</v>
      </c>
    </row>
    <row r="38" spans="1:4" x14ac:dyDescent="0.2">
      <c r="A38" s="7" t="str">
        <f t="shared" si="0"/>
        <v xml:space="preserve">    - Pour chaque zone, saisir le total des surfaces herbagères permantentes et temporaires, ainsi</v>
      </c>
      <c r="B38" t="s">
        <v>6</v>
      </c>
      <c r="C38" s="7" t="s">
        <v>37</v>
      </c>
      <c r="D38" s="376" t="s">
        <v>39</v>
      </c>
    </row>
    <row r="39" spans="1:4" x14ac:dyDescent="0.2">
      <c r="A39" s="7" t="str">
        <f t="shared" si="0"/>
        <v xml:space="preserve">      que le total des surfaces pour la promotion de la biodiversité (SPB).</v>
      </c>
      <c r="B39" t="s">
        <v>7</v>
      </c>
      <c r="C39" s="7" t="s">
        <v>38</v>
      </c>
      <c r="D39" s="376" t="s">
        <v>40</v>
      </c>
    </row>
    <row r="40" spans="1:4" x14ac:dyDescent="0.2">
      <c r="A40" s="7" t="str">
        <f t="shared" si="0"/>
        <v xml:space="preserve">    - Pour chaque zone, saisir le total des surfaces pour la promotion de la biodiversité</v>
      </c>
      <c r="B40" t="s">
        <v>313</v>
      </c>
      <c r="C40" s="7" t="s">
        <v>42</v>
      </c>
      <c r="D40" s="376" t="s">
        <v>312</v>
      </c>
    </row>
    <row r="41" spans="1:4" x14ac:dyDescent="0.2">
      <c r="A41" s="7" t="str">
        <f t="shared" si="0"/>
        <v>4. Partie C: Saisir les achats et les ventes de fourrages</v>
      </c>
      <c r="B41" t="s">
        <v>20</v>
      </c>
      <c r="C41" s="7" t="s">
        <v>22</v>
      </c>
      <c r="D41" s="376" t="s">
        <v>24</v>
      </c>
    </row>
    <row r="42" spans="1:4" x14ac:dyDescent="0.2">
      <c r="A42" s="7" t="str">
        <f t="shared" si="0"/>
        <v xml:space="preserve">    - Choisir le code: Vente, Achat ou Hors SF.</v>
      </c>
      <c r="B42" t="s">
        <v>314</v>
      </c>
      <c r="C42" s="7" t="s">
        <v>318</v>
      </c>
      <c r="D42" s="376" t="s">
        <v>322</v>
      </c>
    </row>
    <row r="43" spans="1:4" x14ac:dyDescent="0.2">
      <c r="A43" s="7" t="str">
        <f t="shared" si="0"/>
        <v xml:space="preserve">    - Attention: Le bilan des fourrages doit être equilibré: comparer le </v>
      </c>
      <c r="B43" t="s">
        <v>315</v>
      </c>
      <c r="C43" s="7" t="s">
        <v>319</v>
      </c>
      <c r="D43" s="376" t="s">
        <v>323</v>
      </c>
    </row>
    <row r="44" spans="1:4" x14ac:dyDescent="0.2">
      <c r="A44" s="7" t="str">
        <f t="shared" si="0"/>
        <v xml:space="preserve">      total "B1: Production totale de fourrages" et</v>
      </c>
      <c r="B44" t="s">
        <v>316</v>
      </c>
      <c r="C44" s="7" t="s">
        <v>320</v>
      </c>
      <c r="D44" s="376" t="s">
        <v>324</v>
      </c>
    </row>
    <row r="45" spans="1:4" x14ac:dyDescent="0.2">
      <c r="A45" s="7" t="str">
        <f t="shared" si="0"/>
        <v xml:space="preserve">      "Total des fourrages à produire sur l'exploitation".</v>
      </c>
      <c r="B45" t="s">
        <v>317</v>
      </c>
      <c r="C45" s="7" t="s">
        <v>321</v>
      </c>
      <c r="D45" s="376" t="s">
        <v>325</v>
      </c>
    </row>
    <row r="46" spans="1:4" x14ac:dyDescent="0.2">
      <c r="A46" s="7" t="str">
        <f t="shared" si="0"/>
        <v>5. Partie D: Bilan des fourrages</v>
      </c>
      <c r="B46" t="s">
        <v>21</v>
      </c>
      <c r="C46" s="7" t="s">
        <v>23</v>
      </c>
      <c r="D46" s="376" t="s">
        <v>25</v>
      </c>
    </row>
    <row r="47" spans="1:4" x14ac:dyDescent="0.2">
      <c r="A47" s="7" t="str">
        <f t="shared" si="0"/>
        <v xml:space="preserve">    - Le Bilan des fourrages montre, en tenant compte des régions,</v>
      </c>
      <c r="B47" t="s">
        <v>326</v>
      </c>
      <c r="C47" s="7" t="s">
        <v>330</v>
      </c>
      <c r="D47" s="376" t="s">
        <v>334</v>
      </c>
    </row>
    <row r="48" spans="1:4" x14ac:dyDescent="0.2">
      <c r="A48" s="7" t="str">
        <f t="shared" si="0"/>
        <v xml:space="preserve">      si la condition concernant la part minimale dans la ration est remplie ou non</v>
      </c>
      <c r="B48" t="s">
        <v>327</v>
      </c>
      <c r="C48" s="7" t="s">
        <v>331</v>
      </c>
      <c r="D48" s="376" t="s">
        <v>335</v>
      </c>
    </row>
    <row r="49" spans="1:4" x14ac:dyDescent="0.2">
      <c r="A49" s="7" t="str">
        <f t="shared" si="0"/>
        <v xml:space="preserve">      vert=condition remplie</v>
      </c>
      <c r="B49" t="s">
        <v>328</v>
      </c>
      <c r="C49" s="7" t="s">
        <v>332</v>
      </c>
      <c r="D49" s="376" t="s">
        <v>336</v>
      </c>
    </row>
    <row r="50" spans="1:4" x14ac:dyDescent="0.2">
      <c r="A50" s="7" t="str">
        <f t="shared" si="0"/>
        <v xml:space="preserve">      rouge=condition non remplie</v>
      </c>
      <c r="B50" t="s">
        <v>329</v>
      </c>
      <c r="C50" s="7" t="s">
        <v>333</v>
      </c>
      <c r="D50" s="376" t="s">
        <v>337</v>
      </c>
    </row>
    <row r="51" spans="1:4" x14ac:dyDescent="0.2">
      <c r="A51" s="7" t="str">
        <f t="shared" si="0"/>
        <v>Indications:</v>
      </c>
      <c r="B51" t="s">
        <v>781</v>
      </c>
      <c r="C51" s="7" t="s">
        <v>802</v>
      </c>
      <c r="D51" s="376" t="s">
        <v>913</v>
      </c>
    </row>
    <row r="52" spans="1:4" s="75" customFormat="1" x14ac:dyDescent="0.2">
      <c r="A52" s="75" t="str">
        <f t="shared" si="0"/>
        <v>Bilan</v>
      </c>
      <c r="B52" s="75" t="s">
        <v>645</v>
      </c>
      <c r="C52" s="75" t="s">
        <v>494</v>
      </c>
      <c r="D52" s="75" t="s">
        <v>1093</v>
      </c>
    </row>
    <row r="53" spans="1:4" x14ac:dyDescent="0.2">
      <c r="A53" s="7" t="str">
        <f t="shared" si="0"/>
        <v xml:space="preserve">Bilan des fourrages pour la production </v>
      </c>
      <c r="B53" t="s">
        <v>347</v>
      </c>
      <c r="C53" t="s">
        <v>502</v>
      </c>
      <c r="D53" s="376" t="s">
        <v>914</v>
      </c>
    </row>
    <row r="54" spans="1:4" x14ac:dyDescent="0.2">
      <c r="A54" s="7" t="str">
        <f t="shared" si="0"/>
        <v>de lait et de viande basée sur les herbages</v>
      </c>
      <c r="B54" t="s">
        <v>348</v>
      </c>
      <c r="C54" t="s">
        <v>503</v>
      </c>
      <c r="D54" s="376" t="s">
        <v>915</v>
      </c>
    </row>
    <row r="55" spans="1:4" x14ac:dyDescent="0.2">
      <c r="A55" s="7" t="str">
        <f t="shared" si="0"/>
        <v>No d'exploitation</v>
      </c>
      <c r="B55" t="s">
        <v>710</v>
      </c>
      <c r="C55" t="s">
        <v>524</v>
      </c>
      <c r="D55" s="376" t="s">
        <v>916</v>
      </c>
    </row>
    <row r="56" spans="1:4" x14ac:dyDescent="0.2">
      <c r="A56" s="7" t="str">
        <f t="shared" si="0"/>
        <v>Année de récolte</v>
      </c>
      <c r="B56" t="s">
        <v>711</v>
      </c>
      <c r="C56" t="s">
        <v>712</v>
      </c>
      <c r="D56" s="376" t="s">
        <v>917</v>
      </c>
    </row>
    <row r="57" spans="1:4" x14ac:dyDescent="0.2">
      <c r="A57" s="7" t="str">
        <f t="shared" si="0"/>
        <v>Nom / Prénom</v>
      </c>
      <c r="B57" t="s">
        <v>713</v>
      </c>
      <c r="C57" t="s">
        <v>803</v>
      </c>
      <c r="D57" s="376" t="s">
        <v>918</v>
      </c>
    </row>
    <row r="58" spans="1:4" x14ac:dyDescent="0.2">
      <c r="A58" s="7" t="str">
        <f t="shared" si="0"/>
        <v>Variante</v>
      </c>
      <c r="B58" t="s">
        <v>555</v>
      </c>
      <c r="C58" t="s">
        <v>555</v>
      </c>
      <c r="D58" s="376" t="s">
        <v>919</v>
      </c>
    </row>
    <row r="59" spans="1:4" x14ac:dyDescent="0.2">
      <c r="A59" s="7" t="str">
        <f t="shared" si="0"/>
        <v>Rue / Exploitation</v>
      </c>
      <c r="B59" t="s">
        <v>714</v>
      </c>
      <c r="C59" t="s">
        <v>804</v>
      </c>
      <c r="D59" s="376" t="s">
        <v>920</v>
      </c>
    </row>
    <row r="60" spans="1:4" x14ac:dyDescent="0.2">
      <c r="A60" s="7" t="str">
        <f t="shared" si="0"/>
        <v>Canton</v>
      </c>
      <c r="B60" t="s">
        <v>718</v>
      </c>
      <c r="C60" t="s">
        <v>719</v>
      </c>
      <c r="D60" s="376" t="s">
        <v>921</v>
      </c>
    </row>
    <row r="61" spans="1:4" x14ac:dyDescent="0.2">
      <c r="A61" s="7" t="str">
        <f t="shared" si="0"/>
        <v>NPA / Localité</v>
      </c>
      <c r="B61" t="s">
        <v>715</v>
      </c>
      <c r="C61" t="s">
        <v>805</v>
      </c>
      <c r="D61" s="376" t="s">
        <v>922</v>
      </c>
    </row>
    <row r="62" spans="1:4" x14ac:dyDescent="0.2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 x14ac:dyDescent="0.2">
      <c r="A63" s="7" t="str">
        <f t="shared" si="0"/>
        <v>Téléphone</v>
      </c>
      <c r="B63" t="s">
        <v>716</v>
      </c>
      <c r="C63" t="s">
        <v>717</v>
      </c>
      <c r="D63" s="376" t="s">
        <v>924</v>
      </c>
    </row>
    <row r="64" spans="1:4" x14ac:dyDescent="0.2">
      <c r="A64" s="7" t="str">
        <f t="shared" si="0"/>
        <v>Mobile</v>
      </c>
      <c r="B64" t="s">
        <v>671</v>
      </c>
      <c r="C64" t="s">
        <v>807</v>
      </c>
      <c r="D64" s="376" t="s">
        <v>925</v>
      </c>
    </row>
    <row r="65" spans="1:4" x14ac:dyDescent="0.2">
      <c r="A65" s="7" t="str">
        <f t="shared" si="0"/>
        <v>Surf. agricole utile</v>
      </c>
      <c r="B65" t="s">
        <v>544</v>
      </c>
      <c r="C65" t="s">
        <v>525</v>
      </c>
      <c r="D65" s="376" t="s">
        <v>1122</v>
      </c>
    </row>
    <row r="66" spans="1:4" x14ac:dyDescent="0.2">
      <c r="A66" s="7" t="str">
        <f t="shared" si="0"/>
        <v>Altitude</v>
      </c>
      <c r="B66" t="s">
        <v>538</v>
      </c>
      <c r="C66" t="s">
        <v>539</v>
      </c>
      <c r="D66" s="376" t="s">
        <v>926</v>
      </c>
    </row>
    <row r="67" spans="1:4" x14ac:dyDescent="0.2">
      <c r="A67" s="7" t="str">
        <f t="shared" si="0"/>
        <v>régions</v>
      </c>
      <c r="B67" t="s">
        <v>1170</v>
      </c>
      <c r="C67" s="404" t="s">
        <v>1222</v>
      </c>
      <c r="D67" s="155" t="s">
        <v>1223</v>
      </c>
    </row>
    <row r="68" spans="1:4" x14ac:dyDescent="0.2">
      <c r="A68" s="7" t="str">
        <f t="shared" si="0"/>
        <v>région de plaine</v>
      </c>
      <c r="B68" t="s">
        <v>793</v>
      </c>
      <c r="C68" s="404" t="s">
        <v>1206</v>
      </c>
      <c r="D68" s="155" t="s">
        <v>1160</v>
      </c>
    </row>
    <row r="69" spans="1:4" x14ac:dyDescent="0.2">
      <c r="A69" s="7" t="str">
        <f t="shared" si="0"/>
        <v>région de montagne</v>
      </c>
      <c r="B69" t="s">
        <v>794</v>
      </c>
      <c r="C69" s="404" t="s">
        <v>797</v>
      </c>
      <c r="D69" s="155" t="s">
        <v>1159</v>
      </c>
    </row>
    <row r="70" spans="1:4" x14ac:dyDescent="0.2">
      <c r="A70" s="7" t="str">
        <f t="shared" si="0"/>
        <v>Mode d'exploitation</v>
      </c>
      <c r="B70" t="s">
        <v>540</v>
      </c>
      <c r="C70" t="s">
        <v>541</v>
      </c>
      <c r="D70" s="376" t="s">
        <v>933</v>
      </c>
    </row>
    <row r="71" spans="1:4" x14ac:dyDescent="0.2">
      <c r="A71" s="7" t="str">
        <f t="shared" ref="A71:A81" si="1">IF($A$2=1,B71,IF($A$2=2,C71,IF($A$2=3,D71,"")))</f>
        <v>PER : pas remplies</v>
      </c>
      <c r="B71" t="s">
        <v>402</v>
      </c>
      <c r="C71" t="s">
        <v>403</v>
      </c>
      <c r="D71" s="376" t="s">
        <v>934</v>
      </c>
    </row>
    <row r="72" spans="1:4" x14ac:dyDescent="0.2">
      <c r="A72" s="7" t="str">
        <f t="shared" si="1"/>
        <v>PER : remplies</v>
      </c>
      <c r="B72" t="s">
        <v>404</v>
      </c>
      <c r="C72" t="s">
        <v>405</v>
      </c>
      <c r="D72" s="376" t="s">
        <v>935</v>
      </c>
    </row>
    <row r="73" spans="1:4" x14ac:dyDescent="0.2">
      <c r="A73" s="7" t="str">
        <f t="shared" si="1"/>
        <v>Culture biologique</v>
      </c>
      <c r="B73" t="s">
        <v>484</v>
      </c>
      <c r="C73" t="s">
        <v>485</v>
      </c>
      <c r="D73" s="376" t="s">
        <v>936</v>
      </c>
    </row>
    <row r="74" spans="1:4" x14ac:dyDescent="0.2">
      <c r="A74" s="7" t="str">
        <f t="shared" si="1"/>
        <v>Communauté</v>
      </c>
      <c r="B74" t="s">
        <v>721</v>
      </c>
      <c r="C74" t="s">
        <v>543</v>
      </c>
      <c r="D74" s="376" t="s">
        <v>937</v>
      </c>
    </row>
    <row r="75" spans="1:4" x14ac:dyDescent="0.2">
      <c r="A75" s="7" t="str">
        <f t="shared" si="1"/>
        <v>aucune</v>
      </c>
      <c r="B75" t="s">
        <v>522</v>
      </c>
      <c r="C75" t="s">
        <v>523</v>
      </c>
      <c r="D75" s="376" t="s">
        <v>938</v>
      </c>
    </row>
    <row r="76" spans="1:4" x14ac:dyDescent="0.2">
      <c r="A76" s="7" t="str">
        <f t="shared" si="1"/>
        <v>Communauté / une exploitation</v>
      </c>
      <c r="B76" t="s">
        <v>530</v>
      </c>
      <c r="C76" t="s">
        <v>531</v>
      </c>
      <c r="D76" s="376" t="s">
        <v>939</v>
      </c>
    </row>
    <row r="77" spans="1:4" x14ac:dyDescent="0.2">
      <c r="A77" s="7" t="str">
        <f t="shared" si="1"/>
        <v>avec 2 exploitations</v>
      </c>
      <c r="B77" t="s">
        <v>532</v>
      </c>
      <c r="C77" t="s">
        <v>533</v>
      </c>
      <c r="D77" s="376" t="s">
        <v>940</v>
      </c>
    </row>
    <row r="78" spans="1:4" x14ac:dyDescent="0.2">
      <c r="A78" s="7" t="str">
        <f t="shared" si="1"/>
        <v>avec 3 exploitations</v>
      </c>
      <c r="B78" t="s">
        <v>534</v>
      </c>
      <c r="C78" t="s">
        <v>370</v>
      </c>
      <c r="D78" s="376" t="s">
        <v>941</v>
      </c>
    </row>
    <row r="79" spans="1:4" x14ac:dyDescent="0.2">
      <c r="A79" s="7" t="str">
        <f t="shared" si="1"/>
        <v>avec 4 exploitations</v>
      </c>
      <c r="B79" t="s">
        <v>371</v>
      </c>
      <c r="C79" t="s">
        <v>372</v>
      </c>
      <c r="D79" s="376" t="s">
        <v>942</v>
      </c>
    </row>
    <row r="80" spans="1:4" x14ac:dyDescent="0.2">
      <c r="A80" s="7" t="str">
        <f t="shared" si="1"/>
        <v>Conseiller(ère)</v>
      </c>
      <c r="B80" t="s">
        <v>679</v>
      </c>
      <c r="C80" t="s">
        <v>678</v>
      </c>
      <c r="D80" s="376" t="s">
        <v>943</v>
      </c>
    </row>
    <row r="81" spans="1:5" x14ac:dyDescent="0.2">
      <c r="A81" s="7" t="str">
        <f t="shared" si="1"/>
        <v>Remarques</v>
      </c>
      <c r="B81" t="s">
        <v>723</v>
      </c>
      <c r="C81" t="s">
        <v>724</v>
      </c>
      <c r="D81" s="376" t="s">
        <v>944</v>
      </c>
    </row>
    <row r="82" spans="1:5" s="75" customFormat="1" x14ac:dyDescent="0.2">
      <c r="A82" s="75" t="str">
        <f t="shared" ref="A82:A121" si="2">IF($A$2=1,B82,IF($A$2=2,C82,IF($A$2=3,D82,"")))</f>
        <v>Partie A: Consommation de fourrages de base et de concentrés</v>
      </c>
      <c r="B82" s="75" t="s">
        <v>363</v>
      </c>
      <c r="C82" s="75" t="s">
        <v>835</v>
      </c>
      <c r="D82" s="375" t="s">
        <v>945</v>
      </c>
    </row>
    <row r="83" spans="1:5" x14ac:dyDescent="0.2">
      <c r="A83" s="7" t="str">
        <f t="shared" si="2"/>
        <v>Conc. Tot. VL sur SAU</v>
      </c>
      <c r="B83" t="s">
        <v>823</v>
      </c>
      <c r="C83" t="s">
        <v>824</v>
      </c>
      <c r="D83" s="376" t="s">
        <v>1132</v>
      </c>
      <c r="E83" s="376"/>
    </row>
    <row r="84" spans="1:5" x14ac:dyDescent="0.2">
      <c r="A84" s="7" t="str">
        <f t="shared" si="2"/>
        <v>dt/an</v>
      </c>
      <c r="B84" t="s">
        <v>825</v>
      </c>
      <c r="C84" s="72" t="s">
        <v>826</v>
      </c>
      <c r="D84" s="376" t="s">
        <v>827</v>
      </c>
    </row>
    <row r="85" spans="1:5" x14ac:dyDescent="0.2">
      <c r="A85" s="7" t="str">
        <f t="shared" si="2"/>
        <v xml:space="preserve">Informations complémentaires pour les bovins à l’engrais: </v>
      </c>
      <c r="B85" s="620" t="s">
        <v>1288</v>
      </c>
      <c r="C85" s="618" t="s">
        <v>1292</v>
      </c>
      <c r="D85" s="619" t="s">
        <v>1295</v>
      </c>
      <c r="E85" s="376"/>
    </row>
    <row r="86" spans="1:5" x14ac:dyDescent="0.2">
      <c r="A86" s="7" t="str">
        <f t="shared" si="2"/>
        <v>GMQ moyen:</v>
      </c>
      <c r="B86" s="620" t="s">
        <v>1286</v>
      </c>
      <c r="C86" s="618" t="s">
        <v>1293</v>
      </c>
      <c r="D86" s="619" t="s">
        <v>1296</v>
      </c>
    </row>
    <row r="87" spans="1:5" x14ac:dyDescent="0.2">
      <c r="A87" s="7" t="str">
        <f t="shared" si="2"/>
        <v>PV final:</v>
      </c>
      <c r="B87" s="620" t="s">
        <v>1287</v>
      </c>
      <c r="C87" s="618" t="s">
        <v>1294</v>
      </c>
      <c r="D87" s="619" t="s">
        <v>1297</v>
      </c>
    </row>
    <row r="88" spans="1:5" x14ac:dyDescent="0.2">
      <c r="A88" s="7" t="str">
        <f t="shared" si="2"/>
        <v>non</v>
      </c>
      <c r="B88" s="616" t="s">
        <v>488</v>
      </c>
      <c r="C88" s="616" t="s">
        <v>489</v>
      </c>
      <c r="D88" s="617" t="s">
        <v>947</v>
      </c>
    </row>
    <row r="89" spans="1:5" x14ac:dyDescent="0.2">
      <c r="A89" s="7" t="str">
        <f t="shared" si="2"/>
        <v>Catégorie d'animal</v>
      </c>
      <c r="B89" t="s">
        <v>490</v>
      </c>
      <c r="C89" t="s">
        <v>622</v>
      </c>
      <c r="D89" s="376" t="s">
        <v>948</v>
      </c>
    </row>
    <row r="90" spans="1:5" x14ac:dyDescent="0.2">
      <c r="A90" s="7" t="str">
        <f t="shared" si="2"/>
        <v>Unité</v>
      </c>
      <c r="B90" t="s">
        <v>545</v>
      </c>
      <c r="C90" t="s">
        <v>764</v>
      </c>
      <c r="D90" s="376" t="s">
        <v>949</v>
      </c>
    </row>
    <row r="91" spans="1:5" x14ac:dyDescent="0.2">
      <c r="A91" s="7" t="str">
        <f t="shared" si="2"/>
        <v>Nbre</v>
      </c>
      <c r="B91" t="s">
        <v>607</v>
      </c>
      <c r="C91" t="s">
        <v>624</v>
      </c>
      <c r="D91" s="376" t="s">
        <v>950</v>
      </c>
    </row>
    <row r="92" spans="1:5" x14ac:dyDescent="0.2">
      <c r="A92" s="7" t="str">
        <f t="shared" si="2"/>
        <v>Déduction /</v>
      </c>
      <c r="B92" t="s">
        <v>601</v>
      </c>
      <c r="C92" t="s">
        <v>602</v>
      </c>
      <c r="D92" s="376" t="s">
        <v>951</v>
      </c>
    </row>
    <row r="93" spans="1:5" x14ac:dyDescent="0.2">
      <c r="A93" s="7" t="str">
        <f t="shared" si="2"/>
        <v>supplément.</v>
      </c>
      <c r="B93" t="s">
        <v>603</v>
      </c>
      <c r="C93" t="s">
        <v>604</v>
      </c>
      <c r="D93" s="376" t="s">
        <v>957</v>
      </c>
    </row>
    <row r="94" spans="1:5" x14ac:dyDescent="0.2">
      <c r="A94" s="7" t="str">
        <f t="shared" si="2"/>
        <v>± bêtes</v>
      </c>
      <c r="B94" t="s">
        <v>605</v>
      </c>
      <c r="C94" t="s">
        <v>808</v>
      </c>
      <c r="D94" s="376" t="s">
        <v>1123</v>
      </c>
    </row>
    <row r="95" spans="1:5" x14ac:dyDescent="0.2">
      <c r="A95" s="7" t="str">
        <f t="shared" si="2"/>
        <v>jours</v>
      </c>
      <c r="B95" t="s">
        <v>606</v>
      </c>
      <c r="C95" t="s">
        <v>654</v>
      </c>
      <c r="D95" s="376" t="s">
        <v>958</v>
      </c>
    </row>
    <row r="96" spans="1:5" x14ac:dyDescent="0.2">
      <c r="A96" s="7" t="str">
        <f t="shared" si="2"/>
        <v>Nbre</v>
      </c>
      <c r="B96" t="s">
        <v>607</v>
      </c>
      <c r="C96" t="s">
        <v>624</v>
      </c>
      <c r="D96" s="376" t="s">
        <v>950</v>
      </c>
    </row>
    <row r="97" spans="1:4" x14ac:dyDescent="0.2">
      <c r="A97" s="7" t="str">
        <f t="shared" si="2"/>
        <v>corrigé</v>
      </c>
      <c r="B97" t="s">
        <v>690</v>
      </c>
      <c r="C97" t="s">
        <v>491</v>
      </c>
      <c r="D97" s="376" t="s">
        <v>959</v>
      </c>
    </row>
    <row r="98" spans="1:4" x14ac:dyDescent="0.2">
      <c r="A98" s="7">
        <f t="shared" si="2"/>
        <v>0</v>
      </c>
      <c r="B98" t="s">
        <v>691</v>
      </c>
      <c r="D98" s="155"/>
    </row>
    <row r="99" spans="1:4" x14ac:dyDescent="0.2">
      <c r="A99" s="7" t="str">
        <f t="shared" si="2"/>
        <v>Consommation</v>
      </c>
      <c r="B99" t="s">
        <v>673</v>
      </c>
      <c r="C99" t="s">
        <v>621</v>
      </c>
      <c r="D99" s="376" t="s">
        <v>960</v>
      </c>
    </row>
    <row r="100" spans="1:4" x14ac:dyDescent="0.2">
      <c r="A100" s="7" t="str">
        <f t="shared" si="2"/>
        <v>de fourrages</v>
      </c>
      <c r="B100" t="s">
        <v>672</v>
      </c>
      <c r="C100" t="s">
        <v>809</v>
      </c>
      <c r="D100" s="376" t="s">
        <v>961</v>
      </c>
    </row>
    <row r="101" spans="1:4" x14ac:dyDescent="0.2">
      <c r="A101" s="7" t="str">
        <f t="shared" si="2"/>
        <v>par an</v>
      </c>
      <c r="B101" t="s">
        <v>548</v>
      </c>
      <c r="C101" t="s">
        <v>625</v>
      </c>
      <c r="D101" s="376" t="s">
        <v>962</v>
      </c>
    </row>
    <row r="102" spans="1:4" x14ac:dyDescent="0.2">
      <c r="A102" s="7" t="str">
        <f t="shared" si="2"/>
        <v>dt MF</v>
      </c>
      <c r="B102" t="s">
        <v>588</v>
      </c>
      <c r="C102" t="s">
        <v>589</v>
      </c>
      <c r="D102" s="376" t="s">
        <v>963</v>
      </c>
    </row>
    <row r="103" spans="1:4" x14ac:dyDescent="0.2">
      <c r="A103" s="7" t="str">
        <f t="shared" si="2"/>
        <v>total</v>
      </c>
      <c r="B103" t="s">
        <v>626</v>
      </c>
      <c r="C103" t="s">
        <v>626</v>
      </c>
      <c r="D103" s="376" t="s">
        <v>964</v>
      </c>
    </row>
    <row r="104" spans="1:4" x14ac:dyDescent="0.2">
      <c r="A104" s="7" t="str">
        <f t="shared" si="2"/>
        <v>dt MS</v>
      </c>
      <c r="B104" t="s">
        <v>546</v>
      </c>
      <c r="C104" t="s">
        <v>627</v>
      </c>
      <c r="D104" s="376" t="s">
        <v>965</v>
      </c>
    </row>
    <row r="105" spans="1:4" x14ac:dyDescent="0.2">
      <c r="A105" s="7" t="str">
        <f t="shared" si="2"/>
        <v>Consommation</v>
      </c>
      <c r="B105" t="s">
        <v>377</v>
      </c>
      <c r="C105" t="s">
        <v>621</v>
      </c>
      <c r="D105" s="376" t="s">
        <v>966</v>
      </c>
    </row>
    <row r="106" spans="1:4" x14ac:dyDescent="0.2">
      <c r="A106" s="7" t="str">
        <f t="shared" si="2"/>
        <v>de concentrés</v>
      </c>
      <c r="B106" t="s">
        <v>672</v>
      </c>
      <c r="C106" t="s">
        <v>810</v>
      </c>
      <c r="D106" s="376" t="s">
        <v>1124</v>
      </c>
    </row>
    <row r="107" spans="1:4" x14ac:dyDescent="0.2">
      <c r="A107" s="7" t="str">
        <f t="shared" si="2"/>
        <v>par unité</v>
      </c>
      <c r="B107" t="s">
        <v>521</v>
      </c>
      <c r="C107" t="s">
        <v>623</v>
      </c>
      <c r="D107" s="376" t="s">
        <v>967</v>
      </c>
    </row>
    <row r="108" spans="1:4" x14ac:dyDescent="0.2">
      <c r="A108" s="7" t="str">
        <f t="shared" si="2"/>
        <v>kg MF</v>
      </c>
      <c r="B108" t="s">
        <v>358</v>
      </c>
      <c r="C108" s="7" t="s">
        <v>811</v>
      </c>
      <c r="D108" s="376" t="s">
        <v>968</v>
      </c>
    </row>
    <row r="109" spans="1:4" x14ac:dyDescent="0.2">
      <c r="A109" s="7" t="str">
        <f t="shared" si="2"/>
        <v>dt</v>
      </c>
      <c r="B109" t="s">
        <v>765</v>
      </c>
      <c r="C109" t="s">
        <v>765</v>
      </c>
      <c r="D109" s="376" t="s">
        <v>969</v>
      </c>
    </row>
    <row r="110" spans="1:4" x14ac:dyDescent="0.2">
      <c r="A110" s="7" t="str">
        <f t="shared" si="2"/>
        <v>Estivage</v>
      </c>
      <c r="B110" t="s">
        <v>409</v>
      </c>
      <c r="C110" s="404" t="s">
        <v>410</v>
      </c>
      <c r="D110" s="155" t="s">
        <v>411</v>
      </c>
    </row>
    <row r="111" spans="1:4" x14ac:dyDescent="0.2">
      <c r="A111" s="7" t="str">
        <f t="shared" si="2"/>
        <v>Nbre</v>
      </c>
      <c r="B111" t="s">
        <v>607</v>
      </c>
      <c r="C111" s="404" t="s">
        <v>624</v>
      </c>
      <c r="D111" s="376" t="s">
        <v>950</v>
      </c>
    </row>
    <row r="112" spans="1:4" x14ac:dyDescent="0.2">
      <c r="A112" s="7" t="str">
        <f t="shared" si="2"/>
        <v>bêtes</v>
      </c>
      <c r="B112" t="s">
        <v>406</v>
      </c>
      <c r="C112" s="404" t="s">
        <v>407</v>
      </c>
      <c r="D112" s="376" t="s">
        <v>408</v>
      </c>
    </row>
    <row r="113" spans="1:5" x14ac:dyDescent="0.2">
      <c r="A113" s="7" t="str">
        <f t="shared" si="2"/>
        <v>Nbre</v>
      </c>
      <c r="B113" t="s">
        <v>607</v>
      </c>
      <c r="C113" s="404" t="s">
        <v>624</v>
      </c>
      <c r="D113" s="376" t="s">
        <v>950</v>
      </c>
    </row>
    <row r="114" spans="1:5" x14ac:dyDescent="0.2">
      <c r="A114" s="7" t="str">
        <f t="shared" si="2"/>
        <v>jours</v>
      </c>
      <c r="B114" t="s">
        <v>606</v>
      </c>
      <c r="C114" s="404" t="s">
        <v>654</v>
      </c>
      <c r="D114" s="376" t="s">
        <v>958</v>
      </c>
    </row>
    <row r="115" spans="1:5" x14ac:dyDescent="0.2">
      <c r="A115" s="7" t="str">
        <f>IF($A$2=1,B115,IF($A$2=2,C115,IF($A$2=3,D115,"")))</f>
        <v>jours d'estivage</v>
      </c>
      <c r="B115" s="7" t="s">
        <v>418</v>
      </c>
      <c r="C115" s="404" t="s">
        <v>419</v>
      </c>
      <c r="D115" s="7" t="s">
        <v>1176</v>
      </c>
    </row>
    <row r="116" spans="1:5" x14ac:dyDescent="0.2">
      <c r="A116" s="7" t="str">
        <f>IF($A$2=1,B116,IF($A$2=2,C116,IF($A$2=3,D116,"")))</f>
        <v>total</v>
      </c>
      <c r="B116" s="7" t="s">
        <v>420</v>
      </c>
      <c r="C116" s="404" t="s">
        <v>626</v>
      </c>
      <c r="D116" s="376" t="s">
        <v>1177</v>
      </c>
    </row>
    <row r="117" spans="1:5" x14ac:dyDescent="0.2">
      <c r="A117" s="7" t="str">
        <f t="shared" si="2"/>
        <v>c. de fourrages</v>
      </c>
      <c r="B117" t="s">
        <v>421</v>
      </c>
      <c r="C117" s="404" t="s">
        <v>422</v>
      </c>
      <c r="D117" s="155" t="s">
        <v>423</v>
      </c>
    </row>
    <row r="118" spans="1:5" x14ac:dyDescent="0.2">
      <c r="A118" s="7" t="str">
        <f t="shared" si="2"/>
        <v>concentrés</v>
      </c>
      <c r="B118" t="s">
        <v>620</v>
      </c>
      <c r="C118" s="404" t="s">
        <v>424</v>
      </c>
      <c r="D118" s="155" t="s">
        <v>1124</v>
      </c>
    </row>
    <row r="119" spans="1:5" x14ac:dyDescent="0.2">
      <c r="A119" s="7" t="str">
        <f>IF($A$2=1,B119,IF($A$2=2,C119,IF($A$2=3,D119,"")))</f>
        <v>dt MS total</v>
      </c>
      <c r="B119" s="7" t="s">
        <v>415</v>
      </c>
      <c r="C119" s="404" t="s">
        <v>416</v>
      </c>
      <c r="D119" s="376" t="s">
        <v>417</v>
      </c>
    </row>
    <row r="120" spans="1:5" x14ac:dyDescent="0.2">
      <c r="A120" s="7" t="str">
        <f>IF($A$2=1,B120,IF($A$2=2,C120,IF($A$2=3,D120,"")))</f>
        <v>dt MF total</v>
      </c>
      <c r="B120" s="7" t="s">
        <v>412</v>
      </c>
      <c r="C120" t="s">
        <v>413</v>
      </c>
      <c r="D120" s="376" t="s">
        <v>414</v>
      </c>
    </row>
    <row r="121" spans="1:5" x14ac:dyDescent="0.2">
      <c r="A121" s="7" t="str">
        <f t="shared" si="2"/>
        <v>Animaux consommant des fourrages grossiers avec consomm. de concentrés</v>
      </c>
      <c r="B121" t="s">
        <v>730</v>
      </c>
      <c r="C121" t="s">
        <v>812</v>
      </c>
      <c r="D121" s="376" t="s">
        <v>970</v>
      </c>
      <c r="E121" s="376"/>
    </row>
    <row r="122" spans="1:5" x14ac:dyDescent="0.2">
      <c r="A122" s="7" t="str">
        <f t="shared" ref="A122:A161" si="3">IF($A$2=1,B122,IF($A$2=2,C122,IF($A$2=3,D122,"")))</f>
        <v>Bovins</v>
      </c>
      <c r="B122" t="s">
        <v>772</v>
      </c>
      <c r="C122" t="s">
        <v>813</v>
      </c>
      <c r="D122" s="376" t="s">
        <v>971</v>
      </c>
    </row>
    <row r="123" spans="1:5" x14ac:dyDescent="0.2">
      <c r="A123" s="7" t="str">
        <f t="shared" si="3"/>
        <v>Prod. lait Ø kg/an</v>
      </c>
      <c r="B123" s="418" t="s">
        <v>43</v>
      </c>
      <c r="C123" s="418" t="s">
        <v>44</v>
      </c>
      <c r="D123" s="418" t="s">
        <v>45</v>
      </c>
    </row>
    <row r="124" spans="1:5" x14ac:dyDescent="0.2">
      <c r="A124" s="7" t="str">
        <f t="shared" si="3"/>
        <v>Vache laitière</v>
      </c>
      <c r="B124" t="s">
        <v>693</v>
      </c>
      <c r="C124" t="s">
        <v>814</v>
      </c>
      <c r="D124" s="376" t="s">
        <v>972</v>
      </c>
    </row>
    <row r="125" spans="1:5" x14ac:dyDescent="0.2">
      <c r="A125" s="7" t="str">
        <f t="shared" si="3"/>
        <v>Autre vache</v>
      </c>
      <c r="B125" t="s">
        <v>373</v>
      </c>
      <c r="C125" t="s">
        <v>815</v>
      </c>
      <c r="D125" s="376" t="s">
        <v>973</v>
      </c>
    </row>
    <row r="126" spans="1:5" x14ac:dyDescent="0.2">
      <c r="A126" s="7" t="str">
        <f t="shared" si="3"/>
        <v>Vache de réforme</v>
      </c>
      <c r="B126" t="s">
        <v>113</v>
      </c>
      <c r="C126" t="s">
        <v>115</v>
      </c>
      <c r="D126" s="376" t="s">
        <v>116</v>
      </c>
    </row>
    <row r="127" spans="1:5" x14ac:dyDescent="0.2">
      <c r="A127" s="7" t="str">
        <f t="shared" si="3"/>
        <v>Vache tarie</v>
      </c>
      <c r="B127" t="s">
        <v>114</v>
      </c>
      <c r="C127" t="s">
        <v>117</v>
      </c>
      <c r="D127" s="376" t="s">
        <v>118</v>
      </c>
    </row>
    <row r="128" spans="1:5" x14ac:dyDescent="0.2">
      <c r="A128" s="7" t="str">
        <f t="shared" si="3"/>
        <v>répartition du travail</v>
      </c>
      <c r="B128" t="s">
        <v>145</v>
      </c>
      <c r="C128" t="s">
        <v>146</v>
      </c>
      <c r="D128" s="376" t="s">
        <v>144</v>
      </c>
    </row>
    <row r="129" spans="1:4" x14ac:dyDescent="0.2">
      <c r="A129" s="7" t="str">
        <f t="shared" si="3"/>
        <v>Vache mère lourde (PV 700-800 kg), sans veau</v>
      </c>
      <c r="B129" t="s">
        <v>1254</v>
      </c>
      <c r="C129" t="s">
        <v>1256</v>
      </c>
      <c r="D129" s="376" t="s">
        <v>1257</v>
      </c>
    </row>
    <row r="130" spans="1:4" x14ac:dyDescent="0.2">
      <c r="A130" s="7" t="str">
        <f t="shared" si="3"/>
        <v>Vache mère moyenne (PV 600-700 kg), sans veau</v>
      </c>
      <c r="B130" t="s">
        <v>1253</v>
      </c>
      <c r="C130" t="s">
        <v>1255</v>
      </c>
      <c r="D130" s="376" t="s">
        <v>1258</v>
      </c>
    </row>
    <row r="131" spans="1:4" x14ac:dyDescent="0.2">
      <c r="A131" s="7" t="str">
        <f t="shared" si="3"/>
        <v>Vache mère légère (PV jusqu'à 600 kg), sans veau</v>
      </c>
      <c r="B131" t="s">
        <v>1382</v>
      </c>
      <c r="C131" t="s">
        <v>1383</v>
      </c>
      <c r="D131" s="376" t="s">
        <v>1384</v>
      </c>
    </row>
    <row r="132" spans="1:4" x14ac:dyDescent="0.2">
      <c r="A132" s="7" t="str">
        <f t="shared" si="3"/>
        <v>Bovin d'élevage jusqu'à 160 jours</v>
      </c>
      <c r="B132" t="s">
        <v>1380</v>
      </c>
      <c r="C132" t="s">
        <v>1396</v>
      </c>
      <c r="D132" s="376" t="s">
        <v>1381</v>
      </c>
    </row>
    <row r="133" spans="1:4" x14ac:dyDescent="0.2">
      <c r="A133" s="7" t="str">
        <f t="shared" si="3"/>
        <v>Bovin d'élevage, 160-365 jours</v>
      </c>
      <c r="B133" t="s">
        <v>119</v>
      </c>
      <c r="C133" t="s">
        <v>120</v>
      </c>
      <c r="D133" s="376" t="s">
        <v>121</v>
      </c>
    </row>
    <row r="134" spans="1:4" x14ac:dyDescent="0.2">
      <c r="A134" s="7" t="str">
        <f t="shared" si="3"/>
        <v>Bovin d'élevage, 1 à 2 ans</v>
      </c>
      <c r="B134" t="s">
        <v>547</v>
      </c>
      <c r="C134" t="s">
        <v>816</v>
      </c>
      <c r="D134" s="376" t="s">
        <v>974</v>
      </c>
    </row>
    <row r="135" spans="1:4" x14ac:dyDescent="0.2">
      <c r="A135" s="7" t="str">
        <f t="shared" si="3"/>
        <v>Bovin d'élevage, plus de 2 ans</v>
      </c>
      <c r="B135" s="618" t="s">
        <v>1289</v>
      </c>
      <c r="C135" s="618" t="s">
        <v>1290</v>
      </c>
      <c r="D135" s="619" t="s">
        <v>1291</v>
      </c>
    </row>
    <row r="136" spans="1:4" x14ac:dyDescent="0.2">
      <c r="A136" s="7" t="str">
        <f t="shared" si="3"/>
        <v>Veau à l'engrais, 50-200 kg</v>
      </c>
      <c r="B136" t="s">
        <v>682</v>
      </c>
      <c r="C136" t="s">
        <v>817</v>
      </c>
      <c r="D136" s="376" t="s">
        <v>975</v>
      </c>
    </row>
    <row r="137" spans="1:4" x14ac:dyDescent="0.2">
      <c r="A137" s="7" t="str">
        <f t="shared" si="3"/>
        <v>Veau allaité jusqu'à 160 jours</v>
      </c>
      <c r="B137" s="620" t="s">
        <v>1298</v>
      </c>
      <c r="C137" s="620" t="s">
        <v>1302</v>
      </c>
      <c r="D137" s="619" t="s">
        <v>1386</v>
      </c>
    </row>
    <row r="138" spans="1:4" x14ac:dyDescent="0.2">
      <c r="A138" s="7" t="str">
        <f t="shared" si="3"/>
        <v>Veau allaité &gt; 160 j, légère (PM &lt;200 kg)</v>
      </c>
      <c r="B138" s="620" t="s">
        <v>1308</v>
      </c>
      <c r="C138" s="620" t="s">
        <v>1299</v>
      </c>
      <c r="D138" s="619" t="s">
        <v>1311</v>
      </c>
    </row>
    <row r="139" spans="1:4" x14ac:dyDescent="0.2">
      <c r="A139" s="7" t="str">
        <f t="shared" si="3"/>
        <v>Veau allaité &gt; 160 j, moyenne (PM 200-250 kg)</v>
      </c>
      <c r="B139" s="620" t="s">
        <v>1309</v>
      </c>
      <c r="C139" s="620" t="s">
        <v>1301</v>
      </c>
      <c r="D139" s="619" t="s">
        <v>1387</v>
      </c>
    </row>
    <row r="140" spans="1:4" x14ac:dyDescent="0.2">
      <c r="A140" s="7" t="str">
        <f t="shared" si="3"/>
        <v>Veau allaité &gt; 160 j, lourde (PM &gt;250 kg)</v>
      </c>
      <c r="B140" s="620" t="s">
        <v>1310</v>
      </c>
      <c r="C140" s="620" t="s">
        <v>1300</v>
      </c>
      <c r="D140" s="619" t="s">
        <v>1312</v>
      </c>
    </row>
    <row r="141" spans="1:4" x14ac:dyDescent="0.2">
      <c r="A141" s="7" t="str">
        <f t="shared" si="3"/>
        <v>Bovin à l'engrais, jusqu'à 160 jours</v>
      </c>
      <c r="B141" s="620" t="s">
        <v>1303</v>
      </c>
      <c r="C141" s="620" t="s">
        <v>1305</v>
      </c>
      <c r="D141" s="619" t="s">
        <v>1385</v>
      </c>
    </row>
    <row r="142" spans="1:4" x14ac:dyDescent="0.2">
      <c r="A142" s="7" t="str">
        <f t="shared" si="3"/>
        <v>Bovin à l'engrais, &gt; 160 jours</v>
      </c>
      <c r="B142" s="620" t="s">
        <v>1304</v>
      </c>
      <c r="C142" s="620" t="s">
        <v>1306</v>
      </c>
      <c r="D142" s="619" t="s">
        <v>1307</v>
      </c>
    </row>
    <row r="143" spans="1:4" x14ac:dyDescent="0.2">
      <c r="A143" s="7" t="str">
        <f t="shared" si="3"/>
        <v>Bovin à l'engrais, pâturage, &gt; 4 mois</v>
      </c>
      <c r="B143" t="s">
        <v>82</v>
      </c>
      <c r="C143" t="s">
        <v>83</v>
      </c>
      <c r="D143" s="376" t="s">
        <v>84</v>
      </c>
    </row>
    <row r="144" spans="1:4" x14ac:dyDescent="0.2">
      <c r="A144" s="7" t="str">
        <f t="shared" si="3"/>
        <v>Taureau d'élevage</v>
      </c>
      <c r="B144" t="s">
        <v>629</v>
      </c>
      <c r="C144" t="s">
        <v>574</v>
      </c>
      <c r="D144" s="376" t="s">
        <v>979</v>
      </c>
    </row>
    <row r="145" spans="1:4" x14ac:dyDescent="0.2">
      <c r="A145" s="7" t="str">
        <f t="shared" si="3"/>
        <v>Animaux consommant des fourrages grossiers sans consomm. de concentrés</v>
      </c>
      <c r="B145" t="s">
        <v>731</v>
      </c>
      <c r="C145" t="s">
        <v>818</v>
      </c>
      <c r="D145" s="376" t="s">
        <v>980</v>
      </c>
    </row>
    <row r="146" spans="1:4" x14ac:dyDescent="0.2">
      <c r="A146" s="7" t="str">
        <f t="shared" si="3"/>
        <v>Autres animaux consommant des fourrages grossiers</v>
      </c>
      <c r="B146" t="s">
        <v>771</v>
      </c>
      <c r="C146" t="s">
        <v>819</v>
      </c>
      <c r="D146" s="376" t="s">
        <v>981</v>
      </c>
    </row>
    <row r="147" spans="1:4" x14ac:dyDescent="0.2">
      <c r="A147" s="7" t="str">
        <f t="shared" si="3"/>
        <v>Cheval jusqu'à 180 jours, &gt; 148 cm*</v>
      </c>
      <c r="B147" s="7" t="s">
        <v>1388</v>
      </c>
      <c r="C147" t="s">
        <v>1389</v>
      </c>
      <c r="D147" s="376" t="s">
        <v>1390</v>
      </c>
    </row>
    <row r="148" spans="1:4" x14ac:dyDescent="0.2">
      <c r="A148" s="7" t="str">
        <f t="shared" si="3"/>
        <v>Cheval &gt; 180 jours, &gt; 148 cm*</v>
      </c>
      <c r="B148" s="7" t="s">
        <v>457</v>
      </c>
      <c r="C148" t="s">
        <v>450</v>
      </c>
      <c r="D148" s="376" t="s">
        <v>453</v>
      </c>
    </row>
    <row r="149" spans="1:4" x14ac:dyDescent="0.2">
      <c r="A149" s="7" t="str">
        <f t="shared" si="3"/>
        <v>Mulet et bardot, jusqu'à 180 jours, indépendant d'hauteur</v>
      </c>
      <c r="B149" s="7" t="s">
        <v>1391</v>
      </c>
      <c r="C149" t="s">
        <v>1392</v>
      </c>
      <c r="D149" s="376" t="s">
        <v>1393</v>
      </c>
    </row>
    <row r="150" spans="1:4" x14ac:dyDescent="0.2">
      <c r="A150" s="7" t="str">
        <f t="shared" si="3"/>
        <v>Mulet et bardot, &gt; 180 jours, indépendant d'hauteur</v>
      </c>
      <c r="B150" s="7" t="s">
        <v>456</v>
      </c>
      <c r="C150" t="s">
        <v>451</v>
      </c>
      <c r="D150" s="376" t="s">
        <v>454</v>
      </c>
    </row>
    <row r="151" spans="1:4" x14ac:dyDescent="0.2">
      <c r="A151" s="7" t="str">
        <f t="shared" si="3"/>
        <v>Poney**, petit cheval, âne, de tout âge, &lt; 148 cm</v>
      </c>
      <c r="B151" s="7" t="s">
        <v>458</v>
      </c>
      <c r="C151" t="s">
        <v>452</v>
      </c>
      <c r="D151" s="376" t="s">
        <v>455</v>
      </c>
    </row>
    <row r="152" spans="1:4" x14ac:dyDescent="0.2">
      <c r="A152" s="7" t="str">
        <f t="shared" si="3"/>
        <v xml:space="preserve">Brebis laitière </v>
      </c>
      <c r="B152" s="640" t="s">
        <v>1433</v>
      </c>
      <c r="C152" s="640" t="s">
        <v>1434</v>
      </c>
      <c r="D152" s="639" t="s">
        <v>1435</v>
      </c>
    </row>
    <row r="153" spans="1:4" x14ac:dyDescent="0.2">
      <c r="A153" s="7" t="str">
        <f t="shared" si="3"/>
        <v>autres moutons de plus de 365 j</v>
      </c>
      <c r="B153" s="638" t="s">
        <v>1401</v>
      </c>
      <c r="C153" s="638" t="s">
        <v>1409</v>
      </c>
      <c r="D153" s="639" t="s">
        <v>1417</v>
      </c>
    </row>
    <row r="154" spans="1:4" x14ac:dyDescent="0.2">
      <c r="A154" s="7" t="str">
        <f t="shared" si="3"/>
        <v>Jeunes moutons de 180 à 365 j</v>
      </c>
      <c r="B154" s="638" t="s">
        <v>1408</v>
      </c>
      <c r="C154" s="638" t="s">
        <v>1410</v>
      </c>
      <c r="D154" s="639" t="s">
        <v>1418</v>
      </c>
    </row>
    <row r="155" spans="1:4" x14ac:dyDescent="0.2">
      <c r="A155" s="7" t="str">
        <f t="shared" si="3"/>
        <v>Agneaux jusqu'à 180 j</v>
      </c>
      <c r="B155" s="638" t="s">
        <v>1402</v>
      </c>
      <c r="C155" s="638" t="s">
        <v>1411</v>
      </c>
      <c r="D155" s="639" t="s">
        <v>1419</v>
      </c>
    </row>
    <row r="156" spans="1:4" x14ac:dyDescent="0.2">
      <c r="A156" s="7" t="str">
        <f t="shared" si="3"/>
        <v>Chèvres laitières</v>
      </c>
      <c r="B156" s="638" t="s">
        <v>1403</v>
      </c>
      <c r="C156" s="638" t="s">
        <v>1412</v>
      </c>
      <c r="D156" s="639" t="s">
        <v>1420</v>
      </c>
    </row>
    <row r="157" spans="1:4" x14ac:dyDescent="0.2">
      <c r="A157" s="7" t="str">
        <f t="shared" si="3"/>
        <v>Autres chèveres de plus de 365 j</v>
      </c>
      <c r="B157" s="638" t="s">
        <v>1404</v>
      </c>
      <c r="C157" s="638" t="s">
        <v>1413</v>
      </c>
      <c r="D157" s="639" t="s">
        <v>1421</v>
      </c>
    </row>
    <row r="158" spans="1:4" x14ac:dyDescent="0.2">
      <c r="A158" s="7" t="str">
        <f t="shared" si="3"/>
        <v>Jeune chèvres de 180 à 365 j</v>
      </c>
      <c r="B158" s="638" t="s">
        <v>1405</v>
      </c>
      <c r="C158" s="638" t="s">
        <v>1414</v>
      </c>
      <c r="D158" s="639" t="s">
        <v>1422</v>
      </c>
    </row>
    <row r="159" spans="1:4" x14ac:dyDescent="0.2">
      <c r="A159" s="7" t="str">
        <f t="shared" si="3"/>
        <v>Cabris jusqu'à 180 j (troupeau de chèvres laitières)</v>
      </c>
      <c r="B159" s="638" t="s">
        <v>1406</v>
      </c>
      <c r="C159" s="638" t="s">
        <v>1415</v>
      </c>
      <c r="D159" s="639" t="s">
        <v>1423</v>
      </c>
    </row>
    <row r="160" spans="1:4" x14ac:dyDescent="0.2">
      <c r="A160" s="7" t="str">
        <f t="shared" si="3"/>
        <v>Cabris jusqu'à 180 j (troupeau de chèvres mères)</v>
      </c>
      <c r="B160" s="638" t="s">
        <v>1407</v>
      </c>
      <c r="C160" s="638" t="s">
        <v>1416</v>
      </c>
      <c r="D160" s="639" t="s">
        <v>1424</v>
      </c>
    </row>
    <row r="161" spans="1:4" x14ac:dyDescent="0.2">
      <c r="A161" s="7" t="str">
        <f t="shared" si="3"/>
        <v>Daim, y c. petits, 1u.=2 animaux</v>
      </c>
      <c r="B161" t="s">
        <v>632</v>
      </c>
      <c r="C161" s="7" t="s">
        <v>870</v>
      </c>
      <c r="D161" s="376" t="s">
        <v>982</v>
      </c>
    </row>
    <row r="162" spans="1:4" x14ac:dyDescent="0.2">
      <c r="A162" s="7" t="str">
        <f t="shared" ref="A162:A200" si="4">IF($A$2=1,B162,IF($A$2=2,C162,IF($A$2=3,D162,"")))</f>
        <v>Cerf,  y c. petits, 1u.=2 animaux</v>
      </c>
      <c r="B162" t="s">
        <v>630</v>
      </c>
      <c r="C162" s="7" t="s">
        <v>871</v>
      </c>
      <c r="D162" s="376" t="s">
        <v>992</v>
      </c>
    </row>
    <row r="163" spans="1:4" x14ac:dyDescent="0.2">
      <c r="A163" s="7" t="str">
        <f t="shared" si="4"/>
        <v>Wapiti, y c. petits, 1u.=2 animaux</v>
      </c>
      <c r="B163" t="s">
        <v>631</v>
      </c>
      <c r="C163" s="7" t="s">
        <v>873</v>
      </c>
      <c r="D163" s="376" t="s">
        <v>993</v>
      </c>
    </row>
    <row r="164" spans="1:4" x14ac:dyDescent="0.2">
      <c r="A164" s="7" t="str">
        <f t="shared" si="4"/>
        <v>Bison plus de 900 jours</v>
      </c>
      <c r="B164" s="7" t="s">
        <v>459</v>
      </c>
      <c r="C164" s="7" t="s">
        <v>461</v>
      </c>
      <c r="D164" s="376" t="s">
        <v>462</v>
      </c>
    </row>
    <row r="165" spans="1:4" x14ac:dyDescent="0.2">
      <c r="A165" s="7" t="str">
        <f t="shared" si="4"/>
        <v>Bison jusqu'à 900 jours</v>
      </c>
      <c r="B165" s="7" t="s">
        <v>460</v>
      </c>
      <c r="C165" s="7" t="s">
        <v>1399</v>
      </c>
      <c r="D165" s="376" t="s">
        <v>463</v>
      </c>
    </row>
    <row r="166" spans="1:4" x14ac:dyDescent="0.2">
      <c r="A166" s="7" t="str">
        <f t="shared" si="4"/>
        <v>Lama plus de 2 ans</v>
      </c>
      <c r="B166" t="s">
        <v>683</v>
      </c>
      <c r="C166" t="s">
        <v>688</v>
      </c>
      <c r="D166" s="376" t="s">
        <v>994</v>
      </c>
    </row>
    <row r="167" spans="1:4" x14ac:dyDescent="0.2">
      <c r="A167" s="7" t="str">
        <f t="shared" si="4"/>
        <v>Lama jusqu'à 2 ans</v>
      </c>
      <c r="B167" t="s">
        <v>684</v>
      </c>
      <c r="C167" t="s">
        <v>1397</v>
      </c>
      <c r="D167" s="376" t="s">
        <v>995</v>
      </c>
    </row>
    <row r="168" spans="1:4" x14ac:dyDescent="0.2">
      <c r="A168" s="7" t="str">
        <f t="shared" si="4"/>
        <v>Alpaga plus de 2 ans</v>
      </c>
      <c r="B168" t="s">
        <v>685</v>
      </c>
      <c r="C168" t="s">
        <v>689</v>
      </c>
      <c r="D168" s="376" t="s">
        <v>996</v>
      </c>
    </row>
    <row r="169" spans="1:4" x14ac:dyDescent="0.2">
      <c r="A169" s="7" t="str">
        <f t="shared" si="4"/>
        <v>Alpaga jusqu'à 2 ans</v>
      </c>
      <c r="B169" t="s">
        <v>686</v>
      </c>
      <c r="C169" t="s">
        <v>1398</v>
      </c>
      <c r="D169" s="376" t="s">
        <v>997</v>
      </c>
    </row>
    <row r="170" spans="1:4" x14ac:dyDescent="0.2">
      <c r="A170" s="7" t="str">
        <f t="shared" si="4"/>
        <v>Autres animaux consommant des fourrages de base</v>
      </c>
      <c r="B170" t="s">
        <v>732</v>
      </c>
      <c r="C170" t="s">
        <v>829</v>
      </c>
      <c r="D170" s="376" t="s">
        <v>998</v>
      </c>
    </row>
    <row r="171" spans="1:4" x14ac:dyDescent="0.2">
      <c r="A171" s="7" t="str">
        <f t="shared" si="4"/>
        <v>Herbe issue des</v>
      </c>
      <c r="B171" t="s">
        <v>1249</v>
      </c>
      <c r="C171" t="s">
        <v>35</v>
      </c>
      <c r="D171" s="376" t="s">
        <v>1133</v>
      </c>
    </row>
    <row r="172" spans="1:4" x14ac:dyDescent="0.2">
      <c r="A172" s="7" t="str">
        <f t="shared" si="4"/>
        <v>prairies/pâtur.</v>
      </c>
      <c r="B172" t="s">
        <v>1250</v>
      </c>
      <c r="C172" t="s">
        <v>768</v>
      </c>
      <c r="D172" s="376" t="s">
        <v>1134</v>
      </c>
    </row>
    <row r="173" spans="1:4" x14ac:dyDescent="0.2">
      <c r="A173" s="7" t="str">
        <f t="shared" si="4"/>
        <v>Lapine mère (y c. petits jusqu'à env. 35 jours)</v>
      </c>
      <c r="B173" t="s">
        <v>874</v>
      </c>
      <c r="C173" t="s">
        <v>577</v>
      </c>
      <c r="D173" s="376" t="s">
        <v>1125</v>
      </c>
    </row>
    <row r="174" spans="1:4" x14ac:dyDescent="0.2">
      <c r="A174" s="7" t="str">
        <f t="shared" si="4"/>
        <v>Petits lapins dès env.35 jours</v>
      </c>
      <c r="B174" t="s">
        <v>875</v>
      </c>
      <c r="C174" s="7" t="s">
        <v>876</v>
      </c>
      <c r="D174" s="376" t="s">
        <v>1126</v>
      </c>
    </row>
    <row r="175" spans="1:4" x14ac:dyDescent="0.2">
      <c r="A175" s="7" t="str">
        <f t="shared" si="4"/>
        <v>Autruche plus de 13 mois</v>
      </c>
      <c r="B175" t="s">
        <v>378</v>
      </c>
      <c r="C175" t="s">
        <v>560</v>
      </c>
      <c r="D175" s="376" t="s">
        <v>999</v>
      </c>
    </row>
    <row r="176" spans="1:4" x14ac:dyDescent="0.2">
      <c r="A176" s="7" t="str">
        <f t="shared" si="4"/>
        <v>Autruche jusqu'à 13 mois</v>
      </c>
      <c r="B176" t="s">
        <v>1394</v>
      </c>
      <c r="C176" t="s">
        <v>561</v>
      </c>
      <c r="D176" s="376" t="s">
        <v>1395</v>
      </c>
    </row>
    <row r="177" spans="1:256" x14ac:dyDescent="0.2">
      <c r="A177" s="7" t="str">
        <f t="shared" si="4"/>
        <v>Porc à l'engrais/remonte (PPE) de 26-108 kg</v>
      </c>
      <c r="B177" t="s">
        <v>122</v>
      </c>
      <c r="C177" t="s">
        <v>123</v>
      </c>
      <c r="D177" s="376" t="s">
        <v>124</v>
      </c>
    </row>
    <row r="178" spans="1:256" x14ac:dyDescent="0.2">
      <c r="A178" s="7" t="str">
        <f t="shared" si="4"/>
        <v>Porc à l'engrais/remonte de 26-108 kg</v>
      </c>
      <c r="B178" t="s">
        <v>125</v>
      </c>
      <c r="C178" t="s">
        <v>126</v>
      </c>
      <c r="D178" s="376" t="s">
        <v>127</v>
      </c>
    </row>
    <row r="179" spans="1:256" x14ac:dyDescent="0.2">
      <c r="A179" s="7" t="str">
        <f t="shared" si="4"/>
        <v>Truie d'élevage, porcelets inclus jusqu'à 26 kg</v>
      </c>
      <c r="B179" t="s">
        <v>128</v>
      </c>
      <c r="C179" t="s">
        <v>129</v>
      </c>
      <c r="D179" s="376" t="s">
        <v>132</v>
      </c>
    </row>
    <row r="180" spans="1:256" x14ac:dyDescent="0.2">
      <c r="A180" s="7" t="str">
        <f t="shared" si="4"/>
        <v>Truie non allaitante, 2.94 rotations</v>
      </c>
      <c r="B180" t="s">
        <v>139</v>
      </c>
      <c r="C180" t="s">
        <v>140</v>
      </c>
      <c r="D180" s="376" t="s">
        <v>141</v>
      </c>
    </row>
    <row r="181" spans="1:256" x14ac:dyDescent="0.2">
      <c r="A181" s="7" t="str">
        <f t="shared" si="4"/>
        <v>Truie non allaitante, par rotation</v>
      </c>
      <c r="B181" t="s">
        <v>633</v>
      </c>
      <c r="C181" t="s">
        <v>575</v>
      </c>
      <c r="D181" s="376" t="s">
        <v>1008</v>
      </c>
    </row>
    <row r="182" spans="1:256" x14ac:dyDescent="0.2">
      <c r="A182" s="7" t="str">
        <f t="shared" si="4"/>
        <v>Truie allaitante, 9.86 rotations</v>
      </c>
      <c r="B182" t="s">
        <v>136</v>
      </c>
      <c r="C182" t="s">
        <v>142</v>
      </c>
      <c r="D182" s="376" t="s">
        <v>137</v>
      </c>
    </row>
    <row r="183" spans="1:256" x14ac:dyDescent="0.2">
      <c r="A183" s="7" t="str">
        <f t="shared" si="4"/>
        <v>Truie allaitante, par rotation</v>
      </c>
      <c r="B183" t="s">
        <v>634</v>
      </c>
      <c r="C183" t="s">
        <v>143</v>
      </c>
      <c r="D183" s="376" t="s">
        <v>1009</v>
      </c>
    </row>
    <row r="184" spans="1:256" x14ac:dyDescent="0.2">
      <c r="A184" s="7" t="str">
        <f t="shared" si="4"/>
        <v>Verrat</v>
      </c>
      <c r="B184" t="s">
        <v>655</v>
      </c>
      <c r="C184" t="s">
        <v>576</v>
      </c>
      <c r="D184" s="376" t="s">
        <v>1010</v>
      </c>
    </row>
    <row r="185" spans="1:256" x14ac:dyDescent="0.2">
      <c r="A185" s="7" t="str">
        <f t="shared" si="4"/>
        <v>Porcelet sevré, 8-26 kg, 9.61 rotations</v>
      </c>
      <c r="B185" t="s">
        <v>130</v>
      </c>
      <c r="C185" t="s">
        <v>131</v>
      </c>
      <c r="D185" s="376" t="s">
        <v>138</v>
      </c>
    </row>
    <row r="186" spans="1:256" x14ac:dyDescent="0.2">
      <c r="A186" s="7" t="str">
        <f t="shared" si="4"/>
        <v>Porcelet sevré, 8-26 kg</v>
      </c>
      <c r="B186" t="s">
        <v>133</v>
      </c>
      <c r="C186" t="s">
        <v>134</v>
      </c>
      <c r="D186" s="376" t="s">
        <v>135</v>
      </c>
    </row>
    <row r="187" spans="1:256" x14ac:dyDescent="0.2">
      <c r="A187" s="7" t="str">
        <f t="shared" si="4"/>
        <v>Preuve nécessaire!</v>
      </c>
      <c r="B187" t="s">
        <v>374</v>
      </c>
      <c r="C187" t="s">
        <v>820</v>
      </c>
      <c r="D187" s="376" t="s">
        <v>1011</v>
      </c>
    </row>
    <row r="188" spans="1:256" x14ac:dyDescent="0.2">
      <c r="A188" s="7" t="str">
        <f t="shared" si="4"/>
        <v>Consommation de FG trop haute!</v>
      </c>
      <c r="B188" t="s">
        <v>733</v>
      </c>
      <c r="C188" s="404" t="s">
        <v>821</v>
      </c>
      <c r="D188" s="376" t="s">
        <v>1012</v>
      </c>
    </row>
    <row r="189" spans="1:256" x14ac:dyDescent="0.2">
      <c r="A189" s="7" t="str">
        <f t="shared" si="4"/>
        <v>Total Herbe issue des prairies/pâturages &gt; Consommation de fourrages</v>
      </c>
      <c r="B189" t="s">
        <v>219</v>
      </c>
      <c r="C189" s="404" t="s">
        <v>220</v>
      </c>
      <c r="D189" s="155" t="s">
        <v>1135</v>
      </c>
    </row>
    <row r="190" spans="1:256" x14ac:dyDescent="0.2">
      <c r="A190" s="7" t="str">
        <f t="shared" si="4"/>
        <v>.</v>
      </c>
      <c r="B190" t="s">
        <v>449</v>
      </c>
      <c r="C190" s="7" t="s">
        <v>165</v>
      </c>
      <c r="D190" s="376" t="s">
        <v>165</v>
      </c>
    </row>
    <row r="191" spans="1:256" x14ac:dyDescent="0.2">
      <c r="A191" s="7" t="str">
        <f t="shared" si="4"/>
        <v>Exploitation à l'année</v>
      </c>
      <c r="B191" t="s">
        <v>431</v>
      </c>
      <c r="C191" s="404" t="s">
        <v>432</v>
      </c>
      <c r="D191" s="559" t="s">
        <v>1040</v>
      </c>
    </row>
    <row r="192" spans="1:256" s="7" customFormat="1" x14ac:dyDescent="0.2">
      <c r="A192" s="7" t="str">
        <f t="shared" si="4"/>
        <v xml:space="preserve">A1: Consommation de fourrage de base par tous les animaux 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 x14ac:dyDescent="0.2">
      <c r="A193" s="7" t="str">
        <f t="shared" si="4"/>
        <v>A2: Consommation de fourrage de base par les animaux consommant des fourrages grossiers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 x14ac:dyDescent="0.2">
      <c r="A194" s="7" t="str">
        <f t="shared" si="4"/>
        <v>A3: Consommation de fourrage de prairie/pâtur. par les autres animaux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 x14ac:dyDescent="0.2">
      <c r="A195" s="7" t="str">
        <f t="shared" si="4"/>
        <v xml:space="preserve">A4: Consommation de concentrés par les animaux autorisés 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 x14ac:dyDescent="0.2">
      <c r="A196" s="7" t="str">
        <f t="shared" si="4"/>
        <v>A5: Consommation totale par les animaux consommant des fourrages grossiers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 x14ac:dyDescent="0.2">
      <c r="A197" s="7" t="str">
        <f t="shared" si="4"/>
        <v>Estivage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 x14ac:dyDescent="0.2">
      <c r="A198" s="7" t="str">
        <f t="shared" si="4"/>
        <v>A6: Consommation de fourrage de base par les animaux consommant des fourrages grossiers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 x14ac:dyDescent="0.2">
      <c r="A199" s="7" t="str">
        <f t="shared" si="4"/>
        <v xml:space="preserve">A7: Consommation de concentrés par les animaux autorisés 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 x14ac:dyDescent="0.2">
      <c r="A200" s="7" t="str">
        <f t="shared" si="4"/>
        <v>A8: jours d'estivage selon AniCalc (BDTA)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 x14ac:dyDescent="0.2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 x14ac:dyDescent="0.2">
      <c r="A202" s="75" t="str">
        <f t="shared" ref="A202:A216" si="5">IF($A$2=1,B202,IF($A$2=2,C202,IF($A$2=3,D202,"")))</f>
        <v>Partie B: Production de fourrages</v>
      </c>
      <c r="B202" s="75" t="s">
        <v>365</v>
      </c>
      <c r="C202" s="75" t="s">
        <v>836</v>
      </c>
      <c r="D202" s="375" t="s">
        <v>1143</v>
      </c>
    </row>
    <row r="203" spans="1:256" x14ac:dyDescent="0.2">
      <c r="A203" s="7" t="str">
        <f t="shared" si="5"/>
        <v>Rend.</v>
      </c>
      <c r="B203" t="s">
        <v>520</v>
      </c>
      <c r="C203" t="s">
        <v>667</v>
      </c>
      <c r="D203" s="376" t="s">
        <v>1014</v>
      </c>
    </row>
    <row r="204" spans="1:256" x14ac:dyDescent="0.2">
      <c r="A204" s="7" t="str">
        <f t="shared" si="5"/>
        <v>stand.</v>
      </c>
      <c r="B204" t="s">
        <v>666</v>
      </c>
      <c r="C204" t="s">
        <v>516</v>
      </c>
      <c r="D204" s="376" t="s">
        <v>516</v>
      </c>
    </row>
    <row r="205" spans="1:256" x14ac:dyDescent="0.2">
      <c r="A205" s="7" t="str">
        <f t="shared" si="5"/>
        <v>Rend.</v>
      </c>
      <c r="B205" t="s">
        <v>666</v>
      </c>
      <c r="C205" t="s">
        <v>667</v>
      </c>
      <c r="D205" s="376" t="s">
        <v>1014</v>
      </c>
    </row>
    <row r="206" spans="1:256" x14ac:dyDescent="0.2">
      <c r="A206" s="7" t="str">
        <f t="shared" si="5"/>
        <v>Surf.</v>
      </c>
      <c r="B206" t="s">
        <v>665</v>
      </c>
      <c r="C206" t="s">
        <v>517</v>
      </c>
      <c r="D206" s="376" t="s">
        <v>516</v>
      </c>
    </row>
    <row r="207" spans="1:256" x14ac:dyDescent="0.2">
      <c r="A207" s="7" t="str">
        <f t="shared" si="5"/>
        <v>dt MS/ha</v>
      </c>
      <c r="B207" t="s">
        <v>519</v>
      </c>
      <c r="C207" t="s">
        <v>758</v>
      </c>
      <c r="D207" s="376" t="s">
        <v>1015</v>
      </c>
    </row>
    <row r="208" spans="1:256" x14ac:dyDescent="0.2">
      <c r="A208" s="7" t="str">
        <f t="shared" si="5"/>
        <v>Quant.</v>
      </c>
      <c r="B208" t="s">
        <v>608</v>
      </c>
      <c r="C208" t="s">
        <v>518</v>
      </c>
      <c r="D208" s="376" t="s">
        <v>518</v>
      </c>
    </row>
    <row r="209" spans="1:4" x14ac:dyDescent="0.2">
      <c r="A209" s="7" t="str">
        <f t="shared" si="5"/>
        <v>dt MS</v>
      </c>
      <c r="B209" t="s">
        <v>546</v>
      </c>
      <c r="C209" t="s">
        <v>627</v>
      </c>
      <c r="D209" s="376" t="s">
        <v>965</v>
      </c>
    </row>
    <row r="210" spans="1:4" x14ac:dyDescent="0.2">
      <c r="A210" s="7" t="str">
        <f t="shared" si="5"/>
        <v xml:space="preserve">  1 = vente</v>
      </c>
      <c r="B210" t="s">
        <v>635</v>
      </c>
      <c r="C210" t="s">
        <v>745</v>
      </c>
      <c r="D210" s="376" t="s">
        <v>1016</v>
      </c>
    </row>
    <row r="211" spans="1:4" x14ac:dyDescent="0.2">
      <c r="A211" s="7" t="str">
        <f t="shared" si="5"/>
        <v xml:space="preserve">  2 = achat</v>
      </c>
      <c r="B211" t="s">
        <v>636</v>
      </c>
      <c r="C211" t="s">
        <v>746</v>
      </c>
      <c r="D211" s="376" t="s">
        <v>1017</v>
      </c>
    </row>
    <row r="212" spans="1:4" x14ac:dyDescent="0.2">
      <c r="A212" s="7" t="str">
        <f t="shared" si="5"/>
        <v xml:space="preserve">  3 = hors SF</v>
      </c>
      <c r="B212" t="s">
        <v>637</v>
      </c>
      <c r="C212" t="s">
        <v>748</v>
      </c>
      <c r="D212" s="376" t="s">
        <v>1018</v>
      </c>
    </row>
    <row r="213" spans="1:4" x14ac:dyDescent="0.2">
      <c r="A213" s="7" t="str">
        <f t="shared" si="5"/>
        <v>Maïs plante/maïs ensilage plante entière</v>
      </c>
      <c r="B213" t="s">
        <v>877</v>
      </c>
      <c r="C213" t="s">
        <v>837</v>
      </c>
      <c r="D213" s="376" t="s">
        <v>1127</v>
      </c>
    </row>
    <row r="214" spans="1:4" x14ac:dyDescent="0.2">
      <c r="A214" s="7" t="str">
        <f t="shared" si="5"/>
        <v>Sorgho plante entière</v>
      </c>
      <c r="B214" t="s">
        <v>1326</v>
      </c>
      <c r="C214" t="s">
        <v>1375</v>
      </c>
      <c r="D214" s="376" t="s">
        <v>1327</v>
      </c>
    </row>
    <row r="215" spans="1:4" x14ac:dyDescent="0.2">
      <c r="A215" s="7" t="str">
        <f t="shared" si="5"/>
        <v>Céréales d’ensilage</v>
      </c>
      <c r="B215" t="s">
        <v>473</v>
      </c>
      <c r="C215" t="s">
        <v>471</v>
      </c>
      <c r="D215" s="376" t="s">
        <v>89</v>
      </c>
    </row>
    <row r="216" spans="1:4" x14ac:dyDescent="0.2">
      <c r="A216" s="7" t="str">
        <f t="shared" si="5"/>
        <v>Céréales d’ensilage avec légumineuses</v>
      </c>
      <c r="B216" t="s">
        <v>474</v>
      </c>
      <c r="C216" t="s">
        <v>472</v>
      </c>
      <c r="D216" s="376" t="s">
        <v>88</v>
      </c>
    </row>
    <row r="217" spans="1:4" x14ac:dyDescent="0.2">
      <c r="A217" s="7" t="str">
        <f t="shared" ref="A217:A229" si="6">IF($A$2=1,B217,IF($A$2=2,C217,IF($A$2=3,D217,"")))</f>
        <v>Betterave fourragère (sans feuille)</v>
      </c>
      <c r="B217" t="s">
        <v>609</v>
      </c>
      <c r="C217" s="7" t="s">
        <v>610</v>
      </c>
      <c r="D217" s="376" t="s">
        <v>1021</v>
      </c>
    </row>
    <row r="218" spans="1:4" x14ac:dyDescent="0.2">
      <c r="A218" s="7" t="str">
        <f t="shared" si="6"/>
        <v>Maïs à faucher en vert (2ème culture)</v>
      </c>
      <c r="B218" t="s">
        <v>878</v>
      </c>
      <c r="C218" s="7" t="s">
        <v>838</v>
      </c>
      <c r="D218" s="376" t="s">
        <v>1374</v>
      </c>
    </row>
    <row r="219" spans="1:4" x14ac:dyDescent="0.2">
      <c r="A219" s="7" t="str">
        <f t="shared" si="6"/>
        <v>Sorgho plante entière (2ème culture)</v>
      </c>
      <c r="B219" t="s">
        <v>1328</v>
      </c>
      <c r="C219" s="7" t="s">
        <v>1376</v>
      </c>
      <c r="D219" s="376" t="s">
        <v>1329</v>
      </c>
    </row>
    <row r="220" spans="1:4" x14ac:dyDescent="0.2">
      <c r="A220" s="7" t="str">
        <f t="shared" si="6"/>
        <v>Paille de céréales de l'exploitation affouragée</v>
      </c>
      <c r="B220" t="s">
        <v>393</v>
      </c>
      <c r="C220" t="s">
        <v>839</v>
      </c>
      <c r="D220" s="376" t="s">
        <v>1022</v>
      </c>
    </row>
    <row r="221" spans="1:4" x14ac:dyDescent="0.2">
      <c r="A221" s="7" t="str">
        <f t="shared" si="6"/>
        <v>Feuilles de betteraves de l'exploitation affouragées</v>
      </c>
      <c r="B221" t="s">
        <v>394</v>
      </c>
      <c r="C221" t="s">
        <v>395</v>
      </c>
      <c r="D221" s="376" t="s">
        <v>1023</v>
      </c>
    </row>
    <row r="222" spans="1:4" x14ac:dyDescent="0.2">
      <c r="A222" s="7" t="str">
        <f t="shared" si="6"/>
        <v>Dérobées, semis de PA d'été</v>
      </c>
      <c r="B222" t="s">
        <v>1341</v>
      </c>
      <c r="C222" t="s">
        <v>1342</v>
      </c>
      <c r="D222" s="376" t="s">
        <v>1155</v>
      </c>
    </row>
    <row r="223" spans="1:4" x14ac:dyDescent="0.2">
      <c r="A223" s="7" t="str">
        <f t="shared" si="6"/>
        <v>Rompue de printemps (si récoltés)</v>
      </c>
      <c r="B223" t="s">
        <v>1338</v>
      </c>
      <c r="C223" t="s">
        <v>1339</v>
      </c>
      <c r="D223" t="s">
        <v>1340</v>
      </c>
    </row>
    <row r="224" spans="1:4" x14ac:dyDescent="0.2">
      <c r="A224" s="7" t="str">
        <f t="shared" si="6"/>
        <v>Production de semences: Légumineuses pures</v>
      </c>
      <c r="B224" t="s">
        <v>611</v>
      </c>
      <c r="C224" t="s">
        <v>612</v>
      </c>
      <c r="D224" s="376" t="s">
        <v>1024</v>
      </c>
    </row>
    <row r="225" spans="1:4" x14ac:dyDescent="0.2">
      <c r="A225" s="7" t="str">
        <f t="shared" si="6"/>
        <v>Production de semences: Graminées pures</v>
      </c>
      <c r="B225" t="s">
        <v>613</v>
      </c>
      <c r="C225" t="s">
        <v>614</v>
      </c>
      <c r="D225" s="376" t="s">
        <v>1025</v>
      </c>
    </row>
    <row r="226" spans="1:4" x14ac:dyDescent="0.2">
      <c r="A226" s="7" t="str">
        <f t="shared" si="6"/>
        <v>Prairies extensives</v>
      </c>
      <c r="B226" t="s">
        <v>615</v>
      </c>
      <c r="C226" t="s">
        <v>616</v>
      </c>
      <c r="D226" s="376" t="s">
        <v>1026</v>
      </c>
    </row>
    <row r="227" spans="1:4" x14ac:dyDescent="0.2">
      <c r="A227" s="7" t="str">
        <f t="shared" si="6"/>
        <v>Autres prairies avec interdiction de fumure</v>
      </c>
      <c r="B227" t="s">
        <v>668</v>
      </c>
      <c r="C227" t="s">
        <v>656</v>
      </c>
      <c r="D227" s="376" t="s">
        <v>1027</v>
      </c>
    </row>
    <row r="228" spans="1:4" x14ac:dyDescent="0.2">
      <c r="A228" s="7" t="str">
        <f t="shared" si="6"/>
        <v>Pâturages extensifs, pâturages boisés</v>
      </c>
      <c r="B228" t="s">
        <v>617</v>
      </c>
      <c r="C228" t="s">
        <v>618</v>
      </c>
      <c r="D228" s="376" t="s">
        <v>1028</v>
      </c>
    </row>
    <row r="229" spans="1:4" x14ac:dyDescent="0.2">
      <c r="A229" s="7" t="str">
        <f t="shared" si="6"/>
        <v>Prairies et pâturages</v>
      </c>
      <c r="B229" t="s">
        <v>657</v>
      </c>
      <c r="C229" t="s">
        <v>658</v>
      </c>
      <c r="D229" s="376" t="s">
        <v>1029</v>
      </c>
    </row>
    <row r="230" spans="1:4" x14ac:dyDescent="0.2">
      <c r="A230" s="7" t="str">
        <f t="shared" ref="A230:A252" si="7">IF($A$2=1,B230,IF($A$2=2,C230,IF($A$2=3,D230,"")))</f>
        <v xml:space="preserve">peu intensifs  (1-3 utilisations) </v>
      </c>
      <c r="B230" t="s">
        <v>565</v>
      </c>
      <c r="C230" t="s">
        <v>760</v>
      </c>
      <c r="D230" s="376" t="s">
        <v>1030</v>
      </c>
    </row>
    <row r="231" spans="1:4" x14ac:dyDescent="0.2">
      <c r="A231" s="7" t="str">
        <f t="shared" si="7"/>
        <v xml:space="preserve">mi-intensifs    (1-4 utilisations) </v>
      </c>
      <c r="B231" t="s">
        <v>566</v>
      </c>
      <c r="C231" t="s">
        <v>762</v>
      </c>
      <c r="D231" s="376" t="s">
        <v>1156</v>
      </c>
    </row>
    <row r="232" spans="1:4" x14ac:dyDescent="0.2">
      <c r="A232" s="7" t="str">
        <f t="shared" si="7"/>
        <v xml:space="preserve">intensifs         (2-6 utilisations)  </v>
      </c>
      <c r="B232" t="s">
        <v>567</v>
      </c>
      <c r="C232" t="s">
        <v>763</v>
      </c>
      <c r="D232" s="376" t="s">
        <v>1031</v>
      </c>
    </row>
    <row r="233" spans="1:4" x14ac:dyDescent="0.2">
      <c r="A233" s="7" t="str">
        <f t="shared" si="7"/>
        <v>Surface herbagère</v>
      </c>
      <c r="B233" t="s">
        <v>773</v>
      </c>
      <c r="C233" t="s">
        <v>790</v>
      </c>
      <c r="D233" s="376" t="s">
        <v>1032</v>
      </c>
    </row>
    <row r="234" spans="1:4" x14ac:dyDescent="0.2">
      <c r="A234" s="7" t="str">
        <f t="shared" si="7"/>
        <v>Surface en cultures dérobées</v>
      </c>
      <c r="B234" t="s">
        <v>359</v>
      </c>
      <c r="C234" t="s">
        <v>840</v>
      </c>
      <c r="D234" s="376" t="s">
        <v>1033</v>
      </c>
    </row>
    <row r="235" spans="1:4" x14ac:dyDescent="0.2">
      <c r="A235" s="7" t="str">
        <f t="shared" si="7"/>
        <v>B1: Production totale de fourrages</v>
      </c>
      <c r="B235" t="s">
        <v>364</v>
      </c>
      <c r="C235" t="s">
        <v>841</v>
      </c>
      <c r="D235" s="376" t="s">
        <v>1045</v>
      </c>
    </row>
    <row r="236" spans="1:4" x14ac:dyDescent="0.2">
      <c r="A236" s="7" t="str">
        <f t="shared" si="7"/>
        <v>B2: Production de fourrages issus des prairies et pâturages</v>
      </c>
      <c r="B236" t="s">
        <v>662</v>
      </c>
      <c r="C236" t="s">
        <v>842</v>
      </c>
      <c r="D236" s="376" t="s">
        <v>1144</v>
      </c>
    </row>
    <row r="237" spans="1:4" x14ac:dyDescent="0.2">
      <c r="A237" s="7" t="str">
        <f t="shared" si="7"/>
        <v>B3: Production d'autres fourrages</v>
      </c>
      <c r="B237" t="s">
        <v>647</v>
      </c>
      <c r="C237" t="s">
        <v>648</v>
      </c>
      <c r="D237" s="376" t="s">
        <v>1046</v>
      </c>
    </row>
    <row r="238" spans="1:4" x14ac:dyDescent="0.2">
      <c r="A238" s="7" t="str">
        <f t="shared" si="7"/>
        <v>Le rendement maximal est dépassé!</v>
      </c>
      <c r="B238" t="s">
        <v>779</v>
      </c>
      <c r="C238" t="s">
        <v>780</v>
      </c>
      <c r="D238" s="376" t="s">
        <v>1047</v>
      </c>
    </row>
    <row r="239" spans="1:4" x14ac:dyDescent="0.2">
      <c r="A239" s="7" t="str">
        <f t="shared" si="7"/>
        <v>Indication de charge minimale en bétail</v>
      </c>
      <c r="B239" t="s">
        <v>275</v>
      </c>
      <c r="C239" t="s">
        <v>276</v>
      </c>
      <c r="D239" s="376" t="s">
        <v>277</v>
      </c>
    </row>
    <row r="240" spans="1:4" x14ac:dyDescent="0.2">
      <c r="A240" s="7" t="str">
        <f t="shared" si="7"/>
        <v>minimale en bétail</v>
      </c>
      <c r="B240" t="s">
        <v>788</v>
      </c>
      <c r="C240" t="s">
        <v>843</v>
      </c>
      <c r="D240" s="376" t="s">
        <v>1153</v>
      </c>
    </row>
    <row r="241" spans="1:5" x14ac:dyDescent="0.2">
      <c r="A241" s="7" t="str">
        <f t="shared" si="7"/>
        <v>surf. herb. permanentes</v>
      </c>
      <c r="B241" t="s">
        <v>783</v>
      </c>
      <c r="C241" t="s">
        <v>789</v>
      </c>
      <c r="D241" s="376" t="s">
        <v>1157</v>
      </c>
    </row>
    <row r="242" spans="1:5" x14ac:dyDescent="0.2">
      <c r="A242" s="7" t="str">
        <f t="shared" si="7"/>
        <v>prairies temporaires</v>
      </c>
      <c r="B242" t="s">
        <v>782</v>
      </c>
      <c r="C242" t="s">
        <v>845</v>
      </c>
      <c r="D242" s="376" t="s">
        <v>1048</v>
      </c>
    </row>
    <row r="243" spans="1:5" x14ac:dyDescent="0.2">
      <c r="A243" s="7" t="str">
        <f t="shared" si="7"/>
        <v>SPB</v>
      </c>
      <c r="B243" t="s">
        <v>784</v>
      </c>
      <c r="C243" t="s">
        <v>786</v>
      </c>
      <c r="D243" s="376" t="s">
        <v>786</v>
      </c>
    </row>
    <row r="244" spans="1:5" x14ac:dyDescent="0.2">
      <c r="A244" s="7" t="str">
        <f t="shared" si="7"/>
        <v>Zones de plaine</v>
      </c>
      <c r="B244" t="s">
        <v>694</v>
      </c>
      <c r="C244" t="s">
        <v>680</v>
      </c>
      <c r="D244" s="376" t="s">
        <v>927</v>
      </c>
    </row>
    <row r="245" spans="1:5" x14ac:dyDescent="0.2">
      <c r="A245" s="7" t="str">
        <f t="shared" si="7"/>
        <v>Zone des collines</v>
      </c>
      <c r="B245" t="s">
        <v>695</v>
      </c>
      <c r="C245" t="s">
        <v>696</v>
      </c>
      <c r="D245" s="376" t="s">
        <v>928</v>
      </c>
    </row>
    <row r="246" spans="1:5" x14ac:dyDescent="0.2">
      <c r="A246" s="7" t="str">
        <f t="shared" si="7"/>
        <v>Zone montagne 1</v>
      </c>
      <c r="B246" t="s">
        <v>697</v>
      </c>
      <c r="C246" t="s">
        <v>698</v>
      </c>
      <c r="D246" s="376" t="s">
        <v>929</v>
      </c>
    </row>
    <row r="247" spans="1:5" x14ac:dyDescent="0.2">
      <c r="A247" s="7" t="str">
        <f t="shared" si="7"/>
        <v>Zone montagne 2</v>
      </c>
      <c r="B247" t="s">
        <v>699</v>
      </c>
      <c r="C247" t="s">
        <v>700</v>
      </c>
      <c r="D247" s="376" t="s">
        <v>930</v>
      </c>
    </row>
    <row r="248" spans="1:5" x14ac:dyDescent="0.2">
      <c r="A248" s="7" t="str">
        <f t="shared" si="7"/>
        <v>Zone montagne 3</v>
      </c>
      <c r="B248" t="s">
        <v>701</v>
      </c>
      <c r="C248" t="s">
        <v>707</v>
      </c>
      <c r="D248" s="376" t="s">
        <v>931</v>
      </c>
    </row>
    <row r="249" spans="1:5" x14ac:dyDescent="0.2">
      <c r="A249" s="7" t="str">
        <f t="shared" si="7"/>
        <v>Zone montagne 4</v>
      </c>
      <c r="B249" t="s">
        <v>708</v>
      </c>
      <c r="C249" s="404" t="s">
        <v>709</v>
      </c>
      <c r="D249" s="559" t="s">
        <v>932</v>
      </c>
    </row>
    <row r="250" spans="1:5" x14ac:dyDescent="0.2">
      <c r="A250" s="7" t="str">
        <f t="shared" si="7"/>
        <v>surfaces à l'étranger</v>
      </c>
      <c r="B250" t="s">
        <v>1208</v>
      </c>
      <c r="C250" s="404" t="s">
        <v>1207</v>
      </c>
      <c r="D250" s="559" t="s">
        <v>1209</v>
      </c>
    </row>
    <row r="251" spans="1:5" x14ac:dyDescent="0.2">
      <c r="A251" s="7" t="str">
        <f t="shared" si="7"/>
        <v>Difference de surface de:</v>
      </c>
      <c r="B251" t="s">
        <v>787</v>
      </c>
      <c r="C251" s="404" t="s">
        <v>846</v>
      </c>
      <c r="D251" s="559" t="s">
        <v>1049</v>
      </c>
    </row>
    <row r="252" spans="1:5" x14ac:dyDescent="0.2">
      <c r="A252" s="7" t="str">
        <f t="shared" si="7"/>
        <v>SPB trop haute</v>
      </c>
      <c r="B252" t="s">
        <v>1217</v>
      </c>
      <c r="C252" s="404" t="s">
        <v>1227</v>
      </c>
      <c r="D252" s="559" t="s">
        <v>1226</v>
      </c>
    </row>
    <row r="253" spans="1:5" x14ac:dyDescent="0.2">
      <c r="A253" s="7" t="str">
        <f t="shared" ref="A253:A292" si="8">IF($A$2=1,B253,IF($A$2=2,C253,IF($A$2=3,D253,"")))</f>
        <v>N'avez-vous pas des SPB?</v>
      </c>
      <c r="B253" t="s">
        <v>1218</v>
      </c>
      <c r="C253" s="404" t="s">
        <v>1224</v>
      </c>
      <c r="D253" s="559" t="s">
        <v>1225</v>
      </c>
    </row>
    <row r="254" spans="1:5" x14ac:dyDescent="0.2">
      <c r="A254" s="7" t="str">
        <f t="shared" si="8"/>
        <v>Bilan des fourrages non équilibré!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 x14ac:dyDescent="0.2">
      <c r="A255" s="7" t="str">
        <f t="shared" si="8"/>
        <v>Saisie le rendement de prairie!</v>
      </c>
      <c r="B255" t="s">
        <v>1352</v>
      </c>
      <c r="C255" s="7" t="s">
        <v>1353</v>
      </c>
      <c r="D255" s="376" t="s">
        <v>1354</v>
      </c>
      <c r="E255" s="376"/>
    </row>
    <row r="256" spans="1:5" x14ac:dyDescent="0.2">
      <c r="A256" s="7" t="str">
        <f t="shared" si="8"/>
        <v>Vache mère &amp; veau</v>
      </c>
      <c r="B256" s="404" t="s">
        <v>1075</v>
      </c>
      <c r="C256" s="404" t="s">
        <v>1230</v>
      </c>
      <c r="D256" s="155" t="s">
        <v>1261</v>
      </c>
      <c r="E256" s="376"/>
    </row>
    <row r="257" spans="1:5" x14ac:dyDescent="0.2">
      <c r="A257" s="7" t="str">
        <f t="shared" si="8"/>
        <v>Fourragé aux</v>
      </c>
      <c r="B257" s="404" t="s">
        <v>702</v>
      </c>
      <c r="C257" s="404" t="s">
        <v>1259</v>
      </c>
      <c r="D257" s="155" t="s">
        <v>1145</v>
      </c>
      <c r="E257" s="376"/>
    </row>
    <row r="258" spans="1:5" x14ac:dyDescent="0.2">
      <c r="A258" s="7" t="str">
        <f t="shared" si="8"/>
        <v>vaches &amp; veaux dt MS</v>
      </c>
      <c r="B258" s="404" t="s">
        <v>703</v>
      </c>
      <c r="C258" s="404" t="s">
        <v>1260</v>
      </c>
      <c r="D258" s="155" t="s">
        <v>1146</v>
      </c>
      <c r="E258" s="376"/>
    </row>
    <row r="259" spans="1:5" x14ac:dyDescent="0.2">
      <c r="A259" s="7" t="str">
        <f t="shared" si="8"/>
        <v>Quantité fourrages pour vache mère &amp; veau &gt; quantité fourrages produits sur l'exploitation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 x14ac:dyDescent="0.2">
      <c r="A260" s="7">
        <f t="shared" si="8"/>
        <v>0</v>
      </c>
      <c r="C260" s="404"/>
      <c r="D260" s="374"/>
    </row>
    <row r="261" spans="1:5" s="75" customFormat="1" x14ac:dyDescent="0.2">
      <c r="A261" s="75" t="str">
        <f t="shared" si="8"/>
        <v>Partie C: Achats / Ventes de fourrages</v>
      </c>
      <c r="B261" s="75" t="s">
        <v>515</v>
      </c>
      <c r="C261" s="75" t="s">
        <v>847</v>
      </c>
      <c r="D261" s="375" t="s">
        <v>1050</v>
      </c>
    </row>
    <row r="262" spans="1:5" x14ac:dyDescent="0.2">
      <c r="A262" s="7" t="str">
        <f t="shared" si="8"/>
        <v xml:space="preserve">Consommation de fourrages (selon total ci-dessus) </v>
      </c>
      <c r="B262" t="s">
        <v>366</v>
      </c>
      <c r="C262" s="7" t="s">
        <v>848</v>
      </c>
      <c r="D262" s="376" t="s">
        <v>1051</v>
      </c>
    </row>
    <row r="263" spans="1:5" x14ac:dyDescent="0.2">
      <c r="A263" s="7" t="str">
        <f t="shared" si="8"/>
        <v xml:space="preserve">Fourrages vendus, achetés ou produits sur l'exploitation hors surface fourragère     </v>
      </c>
      <c r="B263" t="s">
        <v>587</v>
      </c>
      <c r="C263" t="s">
        <v>736</v>
      </c>
      <c r="D263" s="376" t="s">
        <v>1148</v>
      </c>
    </row>
    <row r="264" spans="1:5" x14ac:dyDescent="0.2">
      <c r="A264" s="7" t="str">
        <f t="shared" si="8"/>
        <v xml:space="preserve">Type de fourrage </v>
      </c>
      <c r="B264" t="s">
        <v>563</v>
      </c>
      <c r="C264" t="s">
        <v>737</v>
      </c>
      <c r="D264" s="376" t="s">
        <v>1052</v>
      </c>
    </row>
    <row r="265" spans="1:5" x14ac:dyDescent="0.2">
      <c r="A265" s="7" t="str">
        <f t="shared" si="8"/>
        <v>Quantité</v>
      </c>
      <c r="B265" t="s">
        <v>608</v>
      </c>
      <c r="C265" t="s">
        <v>738</v>
      </c>
      <c r="D265" s="376" t="s">
        <v>1053</v>
      </c>
    </row>
    <row r="266" spans="1:5" x14ac:dyDescent="0.2">
      <c r="A266" s="7" t="str">
        <f t="shared" si="8"/>
        <v>dt</v>
      </c>
      <c r="B266" t="s">
        <v>765</v>
      </c>
      <c r="C266" t="s">
        <v>765</v>
      </c>
      <c r="D266" s="376" t="s">
        <v>969</v>
      </c>
    </row>
    <row r="267" spans="1:5" x14ac:dyDescent="0.2">
      <c r="A267" s="7" t="str">
        <f t="shared" si="8"/>
        <v xml:space="preserve">  %</v>
      </c>
      <c r="B267" t="s">
        <v>767</v>
      </c>
      <c r="C267" t="s">
        <v>739</v>
      </c>
      <c r="D267" s="376" t="s">
        <v>767</v>
      </c>
    </row>
    <row r="268" spans="1:5" x14ac:dyDescent="0.2">
      <c r="A268" s="7" t="str">
        <f t="shared" si="8"/>
        <v xml:space="preserve">  MS</v>
      </c>
      <c r="B268" t="s">
        <v>664</v>
      </c>
      <c r="C268" t="s">
        <v>743</v>
      </c>
      <c r="D268" s="376" t="s">
        <v>1054</v>
      </c>
    </row>
    <row r="269" spans="1:5" x14ac:dyDescent="0.2">
      <c r="A269" s="7" t="str">
        <f t="shared" si="8"/>
        <v>Code</v>
      </c>
      <c r="B269" t="s">
        <v>554</v>
      </c>
      <c r="C269" t="s">
        <v>554</v>
      </c>
      <c r="D269" s="376" t="s">
        <v>1055</v>
      </c>
    </row>
    <row r="270" spans="1:5" x14ac:dyDescent="0.2">
      <c r="A270" s="7" t="str">
        <f t="shared" si="8"/>
        <v>Ventes</v>
      </c>
      <c r="B270" t="s">
        <v>591</v>
      </c>
      <c r="C270" t="s">
        <v>740</v>
      </c>
      <c r="D270" s="376" t="s">
        <v>1056</v>
      </c>
    </row>
    <row r="271" spans="1:5" x14ac:dyDescent="0.2">
      <c r="A271" s="7" t="str">
        <f t="shared" si="8"/>
        <v>dt MS</v>
      </c>
      <c r="B271" t="s">
        <v>546</v>
      </c>
      <c r="C271" t="s">
        <v>627</v>
      </c>
      <c r="D271" s="376" t="s">
        <v>965</v>
      </c>
    </row>
    <row r="272" spans="1:5" x14ac:dyDescent="0.2">
      <c r="A272" s="7" t="str">
        <f t="shared" si="8"/>
        <v>dt MF</v>
      </c>
      <c r="B272" t="s">
        <v>588</v>
      </c>
      <c r="C272" t="s">
        <v>589</v>
      </c>
      <c r="D272" s="376" t="s">
        <v>963</v>
      </c>
    </row>
    <row r="273" spans="1:4" x14ac:dyDescent="0.2">
      <c r="A273" s="7" t="str">
        <f t="shared" si="8"/>
        <v>MS</v>
      </c>
      <c r="B273" t="s">
        <v>664</v>
      </c>
      <c r="C273" t="s">
        <v>590</v>
      </c>
      <c r="D273" s="376" t="s">
        <v>1054</v>
      </c>
    </row>
    <row r="274" spans="1:4" x14ac:dyDescent="0.2">
      <c r="A274" s="7" t="str">
        <f t="shared" si="8"/>
        <v>Achats</v>
      </c>
      <c r="B274" t="s">
        <v>592</v>
      </c>
      <c r="C274" t="s">
        <v>741</v>
      </c>
      <c r="D274" s="376" t="s">
        <v>1057</v>
      </c>
    </row>
    <row r="275" spans="1:4" x14ac:dyDescent="0.2">
      <c r="A275" s="7" t="str">
        <f t="shared" si="8"/>
        <v>hors SF</v>
      </c>
      <c r="B275" t="s">
        <v>769</v>
      </c>
      <c r="C275" t="s">
        <v>742</v>
      </c>
      <c r="D275" s="376" t="s">
        <v>1058</v>
      </c>
    </row>
    <row r="276" spans="1:4" x14ac:dyDescent="0.2">
      <c r="A276" s="7" t="str">
        <f t="shared" si="8"/>
        <v>dt MS)</v>
      </c>
      <c r="B276" t="s">
        <v>595</v>
      </c>
      <c r="C276" t="s">
        <v>753</v>
      </c>
      <c r="D276" s="376" t="s">
        <v>1059</v>
      </c>
    </row>
    <row r="277" spans="1:4" x14ac:dyDescent="0.2">
      <c r="A277" s="7" t="str">
        <f t="shared" si="8"/>
        <v>Herbe</v>
      </c>
      <c r="B277" t="s">
        <v>379</v>
      </c>
      <c r="C277" t="s">
        <v>381</v>
      </c>
      <c r="D277" s="376" t="s">
        <v>1060</v>
      </c>
    </row>
    <row r="278" spans="1:4" x14ac:dyDescent="0.2">
      <c r="A278" s="7" t="str">
        <f t="shared" si="8"/>
        <v>Ensilage d'herbe</v>
      </c>
      <c r="B278" t="s">
        <v>528</v>
      </c>
      <c r="C278" t="s">
        <v>529</v>
      </c>
      <c r="D278" s="376" t="s">
        <v>1061</v>
      </c>
    </row>
    <row r="279" spans="1:4" x14ac:dyDescent="0.2">
      <c r="A279" s="7" t="str">
        <f t="shared" si="8"/>
        <v>Herbe déshydratée (cubes)</v>
      </c>
      <c r="B279" t="s">
        <v>380</v>
      </c>
      <c r="C279" t="s">
        <v>849</v>
      </c>
      <c r="D279" s="376" t="s">
        <v>1129</v>
      </c>
    </row>
    <row r="280" spans="1:4" x14ac:dyDescent="0.2">
      <c r="A280" s="7" t="str">
        <f t="shared" si="8"/>
        <v xml:space="preserve">Foin, regain </v>
      </c>
      <c r="B280" t="s">
        <v>593</v>
      </c>
      <c r="C280" t="s">
        <v>747</v>
      </c>
      <c r="D280" s="376" t="s">
        <v>1062</v>
      </c>
    </row>
    <row r="281" spans="1:4" x14ac:dyDescent="0.2">
      <c r="A281" s="7" t="str">
        <f t="shared" si="8"/>
        <v xml:space="preserve">Foin, regain, "pauvre" </v>
      </c>
      <c r="B281" t="s">
        <v>594</v>
      </c>
      <c r="C281" t="s">
        <v>749</v>
      </c>
      <c r="D281" s="376" t="s">
        <v>1131</v>
      </c>
    </row>
    <row r="282" spans="1:4" x14ac:dyDescent="0.2">
      <c r="A282" s="7" t="str">
        <f t="shared" si="8"/>
        <v>Céréales d’ensilage</v>
      </c>
      <c r="B282" t="s">
        <v>473</v>
      </c>
      <c r="C282" t="s">
        <v>471</v>
      </c>
      <c r="D282" s="376" t="s">
        <v>89</v>
      </c>
    </row>
    <row r="283" spans="1:4" x14ac:dyDescent="0.2">
      <c r="A283" s="7" t="str">
        <f t="shared" si="8"/>
        <v>Céréales d’ensilage avec légumineuses</v>
      </c>
      <c r="B283" t="s">
        <v>474</v>
      </c>
      <c r="C283" t="s">
        <v>472</v>
      </c>
      <c r="D283" s="376" t="s">
        <v>88</v>
      </c>
    </row>
    <row r="284" spans="1:4" x14ac:dyDescent="0.2">
      <c r="A284" s="7" t="str">
        <f t="shared" si="8"/>
        <v>Maïs ensilage</v>
      </c>
      <c r="B284" t="s">
        <v>669</v>
      </c>
      <c r="C284" t="s">
        <v>726</v>
      </c>
      <c r="D284" s="376" t="s">
        <v>1019</v>
      </c>
    </row>
    <row r="285" spans="1:4" x14ac:dyDescent="0.2">
      <c r="A285" s="7" t="str">
        <f t="shared" si="8"/>
        <v>Maïs fauché en vert</v>
      </c>
      <c r="B285" t="s">
        <v>556</v>
      </c>
      <c r="C285" t="s">
        <v>850</v>
      </c>
      <c r="D285" s="376" t="s">
        <v>1020</v>
      </c>
    </row>
    <row r="286" spans="1:4" x14ac:dyDescent="0.2">
      <c r="A286" s="7" t="str">
        <f t="shared" si="8"/>
        <v>Maïs plante entière déshydraté (cubes)</v>
      </c>
      <c r="B286" t="s">
        <v>382</v>
      </c>
      <c r="C286" t="s">
        <v>851</v>
      </c>
      <c r="D286" s="376" t="s">
        <v>1130</v>
      </c>
    </row>
    <row r="287" spans="1:4" x14ac:dyDescent="0.2">
      <c r="A287" s="7" t="str">
        <f t="shared" si="8"/>
        <v>Maïs épi CCM (pour bovins engrais)</v>
      </c>
      <c r="B287" t="s">
        <v>564</v>
      </c>
      <c r="C287" t="s">
        <v>852</v>
      </c>
      <c r="D287" s="376" t="s">
        <v>1063</v>
      </c>
    </row>
    <row r="288" spans="1:4" x14ac:dyDescent="0.2">
      <c r="A288" s="7" t="str">
        <f t="shared" si="8"/>
        <v>Sorgho plante entière</v>
      </c>
      <c r="B288" t="s">
        <v>1326</v>
      </c>
      <c r="C288" t="s">
        <v>1375</v>
      </c>
      <c r="D288" s="376" t="s">
        <v>1327</v>
      </c>
    </row>
    <row r="289" spans="1:6" x14ac:dyDescent="0.2">
      <c r="A289" s="7" t="str">
        <f t="shared" si="8"/>
        <v>Sorgho plante entière (2ème culture)</v>
      </c>
      <c r="B289" t="s">
        <v>1328</v>
      </c>
      <c r="C289" s="7" t="s">
        <v>1376</v>
      </c>
      <c r="D289" s="376" t="s">
        <v>1329</v>
      </c>
    </row>
    <row r="290" spans="1:6" x14ac:dyDescent="0.2">
      <c r="A290" s="7" t="str">
        <f t="shared" si="8"/>
        <v xml:space="preserve">Betterave fourragère </v>
      </c>
      <c r="B290" t="s">
        <v>670</v>
      </c>
      <c r="C290" t="s">
        <v>750</v>
      </c>
      <c r="D290" s="376" t="s">
        <v>1064</v>
      </c>
    </row>
    <row r="291" spans="1:6" x14ac:dyDescent="0.2">
      <c r="A291" s="7" t="str">
        <f t="shared" si="8"/>
        <v xml:space="preserve">Betterave sucrière </v>
      </c>
      <c r="B291" t="s">
        <v>722</v>
      </c>
      <c r="C291" t="s">
        <v>751</v>
      </c>
      <c r="D291" s="376" t="s">
        <v>1065</v>
      </c>
    </row>
    <row r="292" spans="1:6" x14ac:dyDescent="0.2">
      <c r="A292" s="7" t="str">
        <f t="shared" si="8"/>
        <v>Pulpe de betterave, fraîche</v>
      </c>
      <c r="B292" t="s">
        <v>383</v>
      </c>
      <c r="C292" t="s">
        <v>384</v>
      </c>
      <c r="D292" s="376" t="s">
        <v>1066</v>
      </c>
    </row>
    <row r="293" spans="1:6" x14ac:dyDescent="0.2">
      <c r="A293" s="7" t="str">
        <f t="shared" ref="A293:A339" si="9">IF($A$2=1,B293,IF($A$2=2,C293,IF($A$2=3,D293,"")))</f>
        <v>Pulpe de betterave, ensilée</v>
      </c>
      <c r="B293" t="s">
        <v>385</v>
      </c>
      <c r="C293" t="s">
        <v>387</v>
      </c>
      <c r="D293" s="376" t="s">
        <v>1067</v>
      </c>
    </row>
    <row r="294" spans="1:6" x14ac:dyDescent="0.2">
      <c r="A294" s="7" t="str">
        <f t="shared" si="9"/>
        <v>Pulpe de betterave, séchée</v>
      </c>
      <c r="B294" t="s">
        <v>386</v>
      </c>
      <c r="C294" t="s">
        <v>392</v>
      </c>
      <c r="D294" s="376" t="s">
        <v>1068</v>
      </c>
    </row>
    <row r="295" spans="1:6" x14ac:dyDescent="0.2">
      <c r="A295" s="7" t="str">
        <f t="shared" si="9"/>
        <v xml:space="preserve">Feuilles de betteraves </v>
      </c>
      <c r="B295" t="s">
        <v>388</v>
      </c>
      <c r="C295" s="7" t="s">
        <v>853</v>
      </c>
      <c r="D295" s="376" t="s">
        <v>1128</v>
      </c>
    </row>
    <row r="296" spans="1:6" x14ac:dyDescent="0.2">
      <c r="A296" s="7" t="str">
        <f t="shared" si="9"/>
        <v xml:space="preserve">Pommes de terre </v>
      </c>
      <c r="B296" t="s">
        <v>396</v>
      </c>
      <c r="C296" t="s">
        <v>752</v>
      </c>
      <c r="D296" s="376" t="s">
        <v>1069</v>
      </c>
    </row>
    <row r="297" spans="1:6" x14ac:dyDescent="0.2">
      <c r="A297" s="7" t="str">
        <f t="shared" si="9"/>
        <v>Racines d'endives</v>
      </c>
      <c r="B297" t="s">
        <v>389</v>
      </c>
      <c r="C297" t="s">
        <v>391</v>
      </c>
      <c r="D297" s="376" t="s">
        <v>1077</v>
      </c>
    </row>
    <row r="298" spans="1:6" x14ac:dyDescent="0.2">
      <c r="A298" s="7" t="str">
        <f t="shared" si="9"/>
        <v>Résidus transformation fruits/légumes</v>
      </c>
      <c r="B298" t="s">
        <v>390</v>
      </c>
      <c r="C298" s="7" t="s">
        <v>854</v>
      </c>
      <c r="D298" s="376" t="s">
        <v>1078</v>
      </c>
    </row>
    <row r="299" spans="1:6" x14ac:dyDescent="0.2">
      <c r="A299" s="7" t="str">
        <f t="shared" si="9"/>
        <v>Drêches de brasserie, fraîches ou ensilées</v>
      </c>
      <c r="B299" t="s">
        <v>100</v>
      </c>
      <c r="C299" s="7" t="s">
        <v>156</v>
      </c>
      <c r="D299" s="7" t="s">
        <v>155</v>
      </c>
    </row>
    <row r="300" spans="1:6" x14ac:dyDescent="0.2">
      <c r="A300" s="7" t="str">
        <f t="shared" si="9"/>
        <v xml:space="preserve">Achat de paille pour l'affouragement </v>
      </c>
      <c r="B300" t="s">
        <v>1228</v>
      </c>
      <c r="C300" t="s">
        <v>855</v>
      </c>
      <c r="D300" s="376" t="s">
        <v>1079</v>
      </c>
    </row>
    <row r="301" spans="1:6" x14ac:dyDescent="0.2">
      <c r="A301" s="7" t="str">
        <f t="shared" si="9"/>
        <v>Drêches de brasserie, sêchée</v>
      </c>
      <c r="B301" t="s">
        <v>101</v>
      </c>
      <c r="C301" s="7" t="s">
        <v>153</v>
      </c>
      <c r="D301" s="376" t="s">
        <v>154</v>
      </c>
    </row>
    <row r="302" spans="1:6" x14ac:dyDescent="0.2">
      <c r="A302" s="7" t="str">
        <f t="shared" si="9"/>
        <v>Sous-produits (mouture, décorticage)</v>
      </c>
      <c r="B302" t="s">
        <v>90</v>
      </c>
      <c r="C302" s="7" t="s">
        <v>151</v>
      </c>
      <c r="D302" s="376" t="s">
        <v>152</v>
      </c>
    </row>
    <row r="303" spans="1:6" x14ac:dyDescent="0.2">
      <c r="A303" s="7" t="str">
        <f t="shared" si="9"/>
        <v>C1: Total ventes de fourrages issus des prairies et pâturages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 x14ac:dyDescent="0.2">
      <c r="A304" s="7" t="str">
        <f t="shared" si="9"/>
        <v>C2: Total ventes d'autres fourrages</v>
      </c>
      <c r="B304" t="s">
        <v>367</v>
      </c>
      <c r="C304" t="s">
        <v>857</v>
      </c>
      <c r="D304" s="376" t="s">
        <v>1081</v>
      </c>
    </row>
    <row r="305" spans="1:5" x14ac:dyDescent="0.2">
      <c r="A305" s="7" t="str">
        <f t="shared" si="9"/>
        <v>C3: Total achats issus de prairies et pâturages</v>
      </c>
      <c r="B305" t="s">
        <v>661</v>
      </c>
      <c r="C305" t="s">
        <v>861</v>
      </c>
      <c r="D305" s="376" t="s">
        <v>1082</v>
      </c>
    </row>
    <row r="306" spans="1:5" x14ac:dyDescent="0.2">
      <c r="A306" s="7" t="str">
        <f t="shared" si="9"/>
        <v>C4: Total achats d'autres fourrages</v>
      </c>
      <c r="B306" t="s">
        <v>368</v>
      </c>
      <c r="C306" s="7" t="s">
        <v>862</v>
      </c>
      <c r="D306" s="376" t="s">
        <v>1083</v>
      </c>
    </row>
    <row r="307" spans="1:5" x14ac:dyDescent="0.2">
      <c r="A307" s="7" t="str">
        <f t="shared" si="9"/>
        <v>C5: Fourrages produits sur l'exploitation hors surface fourragère</v>
      </c>
      <c r="B307" t="s">
        <v>369</v>
      </c>
      <c r="C307" t="s">
        <v>863</v>
      </c>
      <c r="D307" s="376" t="s">
        <v>1084</v>
      </c>
    </row>
    <row r="308" spans="1:5" x14ac:dyDescent="0.2">
      <c r="A308" s="7" t="str">
        <f t="shared" si="9"/>
        <v>C6: Total achat de co-produits issus de la transformation agro-alimentaire</v>
      </c>
      <c r="B308" t="s">
        <v>106</v>
      </c>
      <c r="C308" t="s">
        <v>1278</v>
      </c>
      <c r="D308" s="376" t="s">
        <v>1282</v>
      </c>
    </row>
    <row r="309" spans="1:5" x14ac:dyDescent="0.2">
      <c r="A309" s="7" t="str">
        <f t="shared" si="9"/>
        <v xml:space="preserve">Total des besoins nets en fourrages  </v>
      </c>
      <c r="B309" t="s">
        <v>596</v>
      </c>
      <c r="C309" t="s">
        <v>756</v>
      </c>
      <c r="D309" s="376" t="s">
        <v>1085</v>
      </c>
    </row>
    <row r="310" spans="1:5" x14ac:dyDescent="0.2">
      <c r="A310" s="7" t="str">
        <f t="shared" si="9"/>
        <v xml:space="preserve">C7: Pertes de conservation et à la crèche : 0-5% des besoins nets en fourrages   </v>
      </c>
      <c r="B310" s="86" t="s">
        <v>94</v>
      </c>
      <c r="C310" s="86" t="s">
        <v>96</v>
      </c>
      <c r="D310" s="376" t="s">
        <v>98</v>
      </c>
    </row>
    <row r="311" spans="1:5" x14ac:dyDescent="0.2">
      <c r="A311" s="7" t="str">
        <f t="shared" si="9"/>
        <v xml:space="preserve">C8: Marge d'erreur sur le bilan de matière sèche (MS) : 0-5% des besoins nets en fourrages </v>
      </c>
      <c r="B311" s="86" t="s">
        <v>95</v>
      </c>
      <c r="C311" s="86" t="s">
        <v>97</v>
      </c>
      <c r="D311" s="376" t="s">
        <v>99</v>
      </c>
    </row>
    <row r="312" spans="1:5" x14ac:dyDescent="0.2">
      <c r="A312" s="7" t="str">
        <f t="shared" si="9"/>
        <v xml:space="preserve">Total des fourrages à produire sur l'exploitation  </v>
      </c>
      <c r="B312" t="s">
        <v>597</v>
      </c>
      <c r="C312" t="s">
        <v>864</v>
      </c>
      <c r="D312" s="376" t="s">
        <v>1086</v>
      </c>
    </row>
    <row r="313" spans="1:5" x14ac:dyDescent="0.2">
      <c r="A313" s="7" t="str">
        <f t="shared" si="9"/>
        <v>Vache mère &amp; veau</v>
      </c>
      <c r="B313" s="404" t="s">
        <v>1075</v>
      </c>
      <c r="C313" t="s">
        <v>1230</v>
      </c>
      <c r="D313" s="155" t="s">
        <v>1261</v>
      </c>
    </row>
    <row r="314" spans="1:5" x14ac:dyDescent="0.2">
      <c r="A314" s="7" t="str">
        <f t="shared" si="9"/>
        <v>Fourragé aux</v>
      </c>
      <c r="B314" s="404" t="s">
        <v>702</v>
      </c>
      <c r="C314" s="404" t="s">
        <v>1259</v>
      </c>
      <c r="D314" s="155" t="s">
        <v>1145</v>
      </c>
    </row>
    <row r="315" spans="1:5" x14ac:dyDescent="0.2">
      <c r="A315" s="7" t="str">
        <f t="shared" si="9"/>
        <v>vaches &amp; veaux</v>
      </c>
      <c r="B315" s="404" t="s">
        <v>1075</v>
      </c>
      <c r="C315" s="404" t="s">
        <v>1000</v>
      </c>
      <c r="D315" s="155" t="s">
        <v>1146</v>
      </c>
    </row>
    <row r="316" spans="1:5" x14ac:dyDescent="0.2">
      <c r="A316" s="7" t="str">
        <f t="shared" si="9"/>
        <v>quantité</v>
      </c>
      <c r="B316" s="404" t="s">
        <v>608</v>
      </c>
      <c r="C316" t="s">
        <v>1231</v>
      </c>
      <c r="D316" s="155" t="s">
        <v>1149</v>
      </c>
    </row>
    <row r="317" spans="1:5" x14ac:dyDescent="0.2">
      <c r="A317" s="7" t="str">
        <f t="shared" si="9"/>
        <v>dt MS</v>
      </c>
      <c r="B317" t="s">
        <v>546</v>
      </c>
      <c r="C317" t="s">
        <v>627</v>
      </c>
      <c r="D317" s="155" t="s">
        <v>965</v>
      </c>
    </row>
    <row r="318" spans="1:5" x14ac:dyDescent="0.2">
      <c r="A318" s="7" t="str">
        <f t="shared" si="9"/>
        <v>Quantité fourrages pour vache mère &amp; veau &gt; quantité fourrages acheté/produits hors SF</v>
      </c>
      <c r="B318" t="s">
        <v>501</v>
      </c>
      <c r="C318" s="404" t="s">
        <v>705</v>
      </c>
      <c r="D318" s="155" t="s">
        <v>1150</v>
      </c>
      <c r="E318" s="376"/>
    </row>
    <row r="319" spans="1:5" x14ac:dyDescent="0.2">
      <c r="A319" s="7"/>
      <c r="D319" s="376"/>
    </row>
    <row r="320" spans="1:5" s="75" customFormat="1" x14ac:dyDescent="0.2">
      <c r="A320" s="75" t="str">
        <f t="shared" si="9"/>
        <v>Partie D: Bilan des fourrages</v>
      </c>
      <c r="B320" s="75" t="s">
        <v>653</v>
      </c>
      <c r="C320" s="75" t="s">
        <v>865</v>
      </c>
      <c r="D320" s="375" t="s">
        <v>1087</v>
      </c>
    </row>
    <row r="321" spans="1:5" x14ac:dyDescent="0.2">
      <c r="A321" s="7" t="str">
        <f t="shared" si="9"/>
        <v>Consommation totale</v>
      </c>
      <c r="B321" t="s">
        <v>643</v>
      </c>
      <c r="C321" t="s">
        <v>499</v>
      </c>
      <c r="D321" s="376" t="s">
        <v>1088</v>
      </c>
    </row>
    <row r="322" spans="1:5" x14ac:dyDescent="0.2">
      <c r="A322" s="7" t="str">
        <f t="shared" si="9"/>
        <v>[+] Pertes et marge d'erreur</v>
      </c>
      <c r="B322" t="s">
        <v>352</v>
      </c>
      <c r="C322" s="404" t="s">
        <v>353</v>
      </c>
      <c r="D322" s="376" t="s">
        <v>1089</v>
      </c>
    </row>
    <row r="323" spans="1:5" x14ac:dyDescent="0.2">
      <c r="A323" s="7" t="str">
        <f t="shared" si="9"/>
        <v>[+] Consommation durant estivage</v>
      </c>
      <c r="B323" t="s">
        <v>433</v>
      </c>
      <c r="C323" s="404" t="s">
        <v>434</v>
      </c>
      <c r="D323" s="155" t="s">
        <v>1042</v>
      </c>
    </row>
    <row r="324" spans="1:5" x14ac:dyDescent="0.2">
      <c r="A324" s="7" t="str">
        <f t="shared" si="9"/>
        <v>Production</v>
      </c>
      <c r="B324" t="s">
        <v>640</v>
      </c>
      <c r="C324" s="404" t="s">
        <v>619</v>
      </c>
      <c r="D324" s="376" t="s">
        <v>1090</v>
      </c>
    </row>
    <row r="325" spans="1:5" x14ac:dyDescent="0.2">
      <c r="A325" s="7" t="str">
        <f t="shared" si="9"/>
        <v>[+] Achats</v>
      </c>
      <c r="B325" t="s">
        <v>641</v>
      </c>
      <c r="C325" s="404" t="s">
        <v>492</v>
      </c>
      <c r="D325" s="376" t="s">
        <v>1091</v>
      </c>
    </row>
    <row r="326" spans="1:5" x14ac:dyDescent="0.2">
      <c r="A326" s="7" t="str">
        <f t="shared" si="9"/>
        <v>[+] Fourrages/concentrés durant estivage</v>
      </c>
      <c r="B326" t="s">
        <v>435</v>
      </c>
      <c r="C326" s="404" t="s">
        <v>272</v>
      </c>
      <c r="D326" s="155" t="s">
        <v>1043</v>
      </c>
    </row>
    <row r="327" spans="1:5" x14ac:dyDescent="0.2">
      <c r="A327" s="7" t="str">
        <f t="shared" si="9"/>
        <v>[-] Ventes</v>
      </c>
      <c r="B327" t="s">
        <v>642</v>
      </c>
      <c r="C327" s="404" t="s">
        <v>493</v>
      </c>
      <c r="D327" s="376" t="s">
        <v>1056</v>
      </c>
    </row>
    <row r="328" spans="1:5" x14ac:dyDescent="0.2">
      <c r="A328" s="7" t="str">
        <f t="shared" si="9"/>
        <v>[-] Fourrages pour d'autres animaux</v>
      </c>
      <c r="B328" t="s">
        <v>644</v>
      </c>
      <c r="C328" t="s">
        <v>866</v>
      </c>
      <c r="D328" s="376" t="s">
        <v>1092</v>
      </c>
    </row>
    <row r="329" spans="1:5" x14ac:dyDescent="0.2">
      <c r="A329" s="7" t="str">
        <f t="shared" si="9"/>
        <v>Bilan</v>
      </c>
      <c r="B329" t="s">
        <v>645</v>
      </c>
      <c r="C329" t="s">
        <v>494</v>
      </c>
      <c r="D329" s="376" t="s">
        <v>1093</v>
      </c>
    </row>
    <row r="330" spans="1:5" ht="12.75" customHeight="1" x14ac:dyDescent="0.2">
      <c r="A330" s="7" t="str">
        <f t="shared" si="9"/>
        <v>Parts exigées dans la ration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 x14ac:dyDescent="0.2">
      <c r="A331" s="7" t="str">
        <f t="shared" si="9"/>
        <v>Part Co-produits+Concentrés  ≤</v>
      </c>
      <c r="B331" s="7" t="s">
        <v>157</v>
      </c>
      <c r="C331" s="7" t="s">
        <v>1279</v>
      </c>
      <c r="D331" s="7" t="s">
        <v>1280</v>
      </c>
      <c r="E331" s="491"/>
    </row>
    <row r="332" spans="1:5" x14ac:dyDescent="0.2">
      <c r="A332" s="7" t="str">
        <f t="shared" si="9"/>
        <v>Total des</v>
      </c>
      <c r="B332" t="s">
        <v>727</v>
      </c>
      <c r="C332" t="s">
        <v>356</v>
      </c>
      <c r="D332" s="376" t="s">
        <v>964</v>
      </c>
      <c r="E332" s="491"/>
    </row>
    <row r="333" spans="1:5" x14ac:dyDescent="0.2">
      <c r="A333" s="7" t="str">
        <f t="shared" si="9"/>
        <v>besoins</v>
      </c>
      <c r="B333" t="s">
        <v>537</v>
      </c>
      <c r="C333" t="s">
        <v>357</v>
      </c>
      <c r="D333" s="376" t="s">
        <v>1094</v>
      </c>
    </row>
    <row r="334" spans="1:5" x14ac:dyDescent="0.2">
      <c r="A334" s="7" t="str">
        <f t="shared" si="9"/>
        <v>Four. prairies</v>
      </c>
      <c r="B334" t="s">
        <v>687</v>
      </c>
      <c r="C334" t="s">
        <v>879</v>
      </c>
      <c r="D334" s="376" t="s">
        <v>1095</v>
      </c>
    </row>
    <row r="335" spans="1:5" x14ac:dyDescent="0.2">
      <c r="A335" s="7" t="str">
        <f t="shared" si="9"/>
        <v>et pâturages</v>
      </c>
      <c r="B335" t="s">
        <v>770</v>
      </c>
      <c r="C335" t="s">
        <v>867</v>
      </c>
      <c r="D335" s="376" t="s">
        <v>1096</v>
      </c>
    </row>
    <row r="336" spans="1:5" x14ac:dyDescent="0.2">
      <c r="A336" s="7" t="str">
        <f t="shared" si="9"/>
        <v>Autres fourrages de base</v>
      </c>
      <c r="B336" t="s">
        <v>646</v>
      </c>
      <c r="C336" s="7" t="s">
        <v>1281</v>
      </c>
      <c r="D336" s="376" t="s">
        <v>1097</v>
      </c>
    </row>
    <row r="337" spans="1:4" x14ac:dyDescent="0.2">
      <c r="A337" s="7" t="str">
        <f t="shared" si="9"/>
        <v>fourrages total</v>
      </c>
      <c r="B337" t="s">
        <v>626</v>
      </c>
      <c r="C337" t="s">
        <v>1229</v>
      </c>
      <c r="D337" s="376" t="s">
        <v>626</v>
      </c>
    </row>
    <row r="338" spans="1:4" x14ac:dyDescent="0.2">
      <c r="A338" s="7" t="str">
        <f t="shared" si="9"/>
        <v>Fourr. gross. &amp; humides</v>
      </c>
      <c r="B338" t="s">
        <v>91</v>
      </c>
      <c r="C338" s="7" t="s">
        <v>170</v>
      </c>
      <c r="D338" s="376" t="s">
        <v>172</v>
      </c>
    </row>
    <row r="339" spans="1:4" x14ac:dyDescent="0.2">
      <c r="A339" s="7" t="str">
        <f t="shared" si="9"/>
        <v>Co-produits</v>
      </c>
      <c r="B339" t="s">
        <v>92</v>
      </c>
      <c r="C339" s="7" t="s">
        <v>169</v>
      </c>
      <c r="D339" s="376" t="s">
        <v>171</v>
      </c>
    </row>
    <row r="340" spans="1:4" x14ac:dyDescent="0.2">
      <c r="A340" s="7" t="str">
        <f t="shared" ref="A340:A389" si="10">IF($A$2=1,B340,IF($A$2=2,C340,IF($A$2=3,D340,"")))</f>
        <v>Concentrés</v>
      </c>
      <c r="B340" t="s">
        <v>620</v>
      </c>
      <c r="C340" t="s">
        <v>869</v>
      </c>
      <c r="D340" s="376" t="s">
        <v>1163</v>
      </c>
    </row>
    <row r="341" spans="1:4" x14ac:dyDescent="0.2">
      <c r="A341" s="7" t="str">
        <f t="shared" si="10"/>
        <v>(A4+A7 en MS)</v>
      </c>
      <c r="B341" t="s">
        <v>437</v>
      </c>
      <c r="C341" t="s">
        <v>475</v>
      </c>
      <c r="D341" s="376" t="s">
        <v>476</v>
      </c>
    </row>
    <row r="342" spans="1:4" x14ac:dyDescent="0.2">
      <c r="A342" s="7" t="str">
        <f t="shared" si="10"/>
        <v>UGBFG/ha herb.</v>
      </c>
      <c r="B342" t="s">
        <v>725</v>
      </c>
      <c r="C342" t="s">
        <v>549</v>
      </c>
      <c r="D342" s="376" t="s">
        <v>1098</v>
      </c>
    </row>
    <row r="343" spans="1:4" x14ac:dyDescent="0.2">
      <c r="A343" s="7" t="str">
        <f t="shared" si="10"/>
        <v>Les cessions sont plus élevées que la production.</v>
      </c>
      <c r="B343" t="s">
        <v>1204</v>
      </c>
      <c r="C343" s="404" t="s">
        <v>341</v>
      </c>
      <c r="D343" s="7" t="s">
        <v>52</v>
      </c>
    </row>
    <row r="344" spans="1:4" ht="14.25" x14ac:dyDescent="0.25">
      <c r="A344" s="7" t="str">
        <f t="shared" si="10"/>
        <v xml:space="preserve">Satisfaire l’exigence des parts dans la ration </v>
      </c>
      <c r="B344" t="s">
        <v>69</v>
      </c>
      <c r="C344" s="7" t="s">
        <v>286</v>
      </c>
      <c r="D344" s="7" t="s">
        <v>271</v>
      </c>
    </row>
    <row r="345" spans="1:4" x14ac:dyDescent="0.2">
      <c r="A345" s="7" t="str">
        <f t="shared" si="10"/>
        <v xml:space="preserve">Charge minimale en bétail exigée pour obtenir 100 % des contributions PLVH (UGBFG/ha herb.) </v>
      </c>
      <c r="B345" t="s">
        <v>1203</v>
      </c>
      <c r="C345" s="420" t="s">
        <v>51</v>
      </c>
      <c r="D345" s="7" t="s">
        <v>50</v>
      </c>
    </row>
    <row r="346" spans="1:4" x14ac:dyDescent="0.2">
      <c r="A346" s="7" t="str">
        <f t="shared" si="10"/>
        <v xml:space="preserve">     oui</v>
      </c>
      <c r="B346" t="s">
        <v>1359</v>
      </c>
      <c r="C346" s="7" t="s">
        <v>1364</v>
      </c>
      <c r="D346" s="376" t="s">
        <v>1363</v>
      </c>
    </row>
    <row r="347" spans="1:4" x14ac:dyDescent="0.2">
      <c r="A347" s="7" t="str">
        <f t="shared" si="10"/>
        <v xml:space="preserve">     non</v>
      </c>
      <c r="B347" t="s">
        <v>1360</v>
      </c>
      <c r="C347" s="7" t="s">
        <v>1365</v>
      </c>
      <c r="D347" s="376" t="s">
        <v>1362</v>
      </c>
    </row>
    <row r="348" spans="1:4" x14ac:dyDescent="0.2">
      <c r="A348" s="7" t="str">
        <f t="shared" si="10"/>
        <v>Le fournisseur du logiciel ou la vulgarisation agricole n'assument aucune responsabilité pour d'éventuels dommages découlant de l'utilisation du logiciel.</v>
      </c>
      <c r="B348" t="s">
        <v>880</v>
      </c>
      <c r="C348" t="s">
        <v>881</v>
      </c>
      <c r="D348" s="376" t="s">
        <v>1162</v>
      </c>
    </row>
    <row r="349" spans="1:4" x14ac:dyDescent="0.2">
      <c r="A349" s="7" t="str">
        <f t="shared" si="10"/>
        <v>Cet instrument sert à prouver que les exigences du bilan fourrager sont remplies pour le programme PLVH.</v>
      </c>
      <c r="B349" t="s">
        <v>1173</v>
      </c>
      <c r="C349" s="404" t="s">
        <v>342</v>
      </c>
      <c r="D349" s="155" t="s">
        <v>49</v>
      </c>
    </row>
    <row r="350" spans="1:4" x14ac:dyDescent="0.2">
      <c r="A350" s="7" t="str">
        <f t="shared" si="10"/>
        <v xml:space="preserve">Lieu et date: </v>
      </c>
      <c r="B350" t="s">
        <v>495</v>
      </c>
      <c r="C350" t="s">
        <v>497</v>
      </c>
      <c r="D350" s="376" t="s">
        <v>1099</v>
      </c>
    </row>
    <row r="351" spans="1:4" x14ac:dyDescent="0.2">
      <c r="A351" s="7" t="str">
        <f t="shared" si="10"/>
        <v xml:space="preserve">Signature: </v>
      </c>
      <c r="B351" t="s">
        <v>496</v>
      </c>
      <c r="C351" t="s">
        <v>498</v>
      </c>
      <c r="D351" s="376" t="s">
        <v>1100</v>
      </c>
    </row>
    <row r="352" spans="1:4" x14ac:dyDescent="0.2">
      <c r="A352" s="7">
        <f t="shared" si="10"/>
        <v>0</v>
      </c>
      <c r="D352" s="376"/>
    </row>
    <row r="353" spans="1:4" s="75" customFormat="1" x14ac:dyDescent="0.2">
      <c r="A353" s="75" t="str">
        <f t="shared" si="10"/>
        <v>Bilan pour vache mère et veau</v>
      </c>
      <c r="B353" s="75" t="s">
        <v>1074</v>
      </c>
      <c r="C353" s="75" t="s">
        <v>1005</v>
      </c>
      <c r="D353" s="375" t="s">
        <v>1006</v>
      </c>
    </row>
    <row r="354" spans="1:4" x14ac:dyDescent="0.2">
      <c r="A354" s="7" t="str">
        <f t="shared" si="10"/>
        <v>Total des</v>
      </c>
      <c r="B354" t="s">
        <v>727</v>
      </c>
      <c r="C354" t="s">
        <v>356</v>
      </c>
      <c r="D354" s="376" t="s">
        <v>964</v>
      </c>
    </row>
    <row r="355" spans="1:4" x14ac:dyDescent="0.2">
      <c r="A355" s="7" t="str">
        <f t="shared" si="10"/>
        <v>besoins</v>
      </c>
      <c r="B355" t="s">
        <v>537</v>
      </c>
      <c r="C355" t="s">
        <v>357</v>
      </c>
      <c r="D355" s="376" t="s">
        <v>1094</v>
      </c>
    </row>
    <row r="356" spans="1:4" x14ac:dyDescent="0.2">
      <c r="A356" s="7" t="str">
        <f t="shared" si="10"/>
        <v>Fourrages</v>
      </c>
      <c r="B356" s="7" t="s">
        <v>161</v>
      </c>
      <c r="C356" s="7" t="s">
        <v>164</v>
      </c>
      <c r="D356" s="376" t="s">
        <v>1095</v>
      </c>
    </row>
    <row r="357" spans="1:4" x14ac:dyDescent="0.2">
      <c r="A357" s="7" t="str">
        <f t="shared" si="10"/>
        <v xml:space="preserve">prairies et </v>
      </c>
      <c r="B357" t="s">
        <v>770</v>
      </c>
      <c r="C357" s="7" t="s">
        <v>163</v>
      </c>
      <c r="D357" s="376" t="s">
        <v>1096</v>
      </c>
    </row>
    <row r="358" spans="1:4" x14ac:dyDescent="0.2">
      <c r="A358" s="7" t="str">
        <f t="shared" si="10"/>
        <v>pâturages</v>
      </c>
      <c r="B358" t="s">
        <v>165</v>
      </c>
      <c r="C358" s="7" t="s">
        <v>162</v>
      </c>
      <c r="D358" s="376" t="s">
        <v>165</v>
      </c>
    </row>
    <row r="359" spans="1:4" x14ac:dyDescent="0.2">
      <c r="A359" s="7" t="str">
        <f t="shared" si="10"/>
        <v>Autres</v>
      </c>
      <c r="B359" s="7" t="s">
        <v>159</v>
      </c>
      <c r="C359" t="s">
        <v>868</v>
      </c>
      <c r="D359" s="376" t="s">
        <v>167</v>
      </c>
    </row>
    <row r="360" spans="1:4" x14ac:dyDescent="0.2">
      <c r="A360" s="7" t="str">
        <f t="shared" si="10"/>
        <v>fourrages</v>
      </c>
      <c r="B360" s="7" t="s">
        <v>160</v>
      </c>
      <c r="C360" s="7" t="s">
        <v>168</v>
      </c>
      <c r="D360" s="376" t="s">
        <v>166</v>
      </c>
    </row>
    <row r="361" spans="1:4" x14ac:dyDescent="0.2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 x14ac:dyDescent="0.2">
      <c r="A362" s="7" t="str">
        <f t="shared" si="10"/>
        <v>Concentrés</v>
      </c>
      <c r="B362" t="s">
        <v>620</v>
      </c>
      <c r="C362" t="s">
        <v>869</v>
      </c>
      <c r="D362" s="376" t="s">
        <v>1163</v>
      </c>
    </row>
    <row r="363" spans="1:4" x14ac:dyDescent="0.2">
      <c r="A363" s="7" t="str">
        <f t="shared" si="10"/>
        <v>Exigence pour vache mère &amp; veau</v>
      </c>
      <c r="B363" s="404" t="s">
        <v>1076</v>
      </c>
      <c r="C363" s="404" t="s">
        <v>704</v>
      </c>
      <c r="D363" s="155" t="s">
        <v>1152</v>
      </c>
    </row>
    <row r="364" spans="1:4" x14ac:dyDescent="0.2">
      <c r="A364" s="7" t="str">
        <f t="shared" si="10"/>
        <v>oui</v>
      </c>
      <c r="B364" t="s">
        <v>486</v>
      </c>
      <c r="C364" t="s">
        <v>487</v>
      </c>
      <c r="D364" s="376" t="s">
        <v>946</v>
      </c>
    </row>
    <row r="365" spans="1:4" x14ac:dyDescent="0.2">
      <c r="A365" s="7" t="str">
        <f t="shared" si="10"/>
        <v>non</v>
      </c>
      <c r="B365" t="s">
        <v>488</v>
      </c>
      <c r="C365" t="s">
        <v>489</v>
      </c>
      <c r="D365" s="376" t="s">
        <v>947</v>
      </c>
    </row>
    <row r="366" spans="1:4" x14ac:dyDescent="0.2">
      <c r="A366" s="7" t="str">
        <f t="shared" si="10"/>
        <v>bilan autres animaux consom.des f. grossiers</v>
      </c>
      <c r="B366" t="s">
        <v>706</v>
      </c>
      <c r="C366" t="s">
        <v>1007</v>
      </c>
      <c r="D366" s="155" t="s">
        <v>1263</v>
      </c>
    </row>
    <row r="367" spans="1:4" x14ac:dyDescent="0.2">
      <c r="A367" s="7" t="str">
        <f t="shared" si="10"/>
        <v>Saisie la partie "vache mère&amp;veau", aussi si "0"</v>
      </c>
      <c r="B367" t="s">
        <v>303</v>
      </c>
      <c r="C367" t="s">
        <v>304</v>
      </c>
      <c r="D367" s="155" t="s">
        <v>1151</v>
      </c>
    </row>
    <row r="368" spans="1:4" x14ac:dyDescent="0.2">
      <c r="A368" s="7" t="str">
        <f t="shared" si="10"/>
        <v>part du bilan de vache mère &gt; total du bilan</v>
      </c>
      <c r="B368" t="s">
        <v>1366</v>
      </c>
      <c r="C368" s="7" t="s">
        <v>1368</v>
      </c>
      <c r="D368" s="7" t="s">
        <v>1367</v>
      </c>
    </row>
    <row r="369" spans="1:4" x14ac:dyDescent="0.2">
      <c r="A369" s="7"/>
      <c r="D369" s="376"/>
    </row>
    <row r="370" spans="1:4" x14ac:dyDescent="0.2">
      <c r="A370" s="75" t="s">
        <v>1118</v>
      </c>
      <c r="D370" s="376"/>
    </row>
    <row r="371" spans="1:4" s="75" customFormat="1" x14ac:dyDescent="0.2">
      <c r="A371" s="7" t="str">
        <f t="shared" si="10"/>
        <v>Normes animaux</v>
      </c>
      <c r="B371" s="75" t="s">
        <v>349</v>
      </c>
      <c r="C371" s="75" t="s">
        <v>557</v>
      </c>
      <c r="D371" s="375" t="s">
        <v>1101</v>
      </c>
    </row>
    <row r="372" spans="1:4" x14ac:dyDescent="0.2">
      <c r="A372" s="7" t="str">
        <f t="shared" si="10"/>
        <v>Catégorie d'animal</v>
      </c>
      <c r="B372" t="s">
        <v>527</v>
      </c>
      <c r="C372" t="s">
        <v>622</v>
      </c>
      <c r="D372" s="376" t="s">
        <v>1102</v>
      </c>
    </row>
    <row r="373" spans="1:4" x14ac:dyDescent="0.2">
      <c r="A373" s="7" t="str">
        <f t="shared" si="10"/>
        <v>Unité</v>
      </c>
      <c r="B373" t="s">
        <v>545</v>
      </c>
      <c r="C373" t="s">
        <v>764</v>
      </c>
      <c r="D373" s="376" t="s">
        <v>949</v>
      </c>
    </row>
    <row r="374" spans="1:4" x14ac:dyDescent="0.2">
      <c r="A374" s="7" t="str">
        <f t="shared" si="10"/>
        <v>Consommation</v>
      </c>
      <c r="B374" t="s">
        <v>673</v>
      </c>
      <c r="C374" t="s">
        <v>621</v>
      </c>
      <c r="D374" s="376" t="s">
        <v>960</v>
      </c>
    </row>
    <row r="375" spans="1:4" x14ac:dyDescent="0.2">
      <c r="A375" s="7" t="str">
        <f t="shared" si="10"/>
        <v>de fourrage</v>
      </c>
      <c r="B375" t="s">
        <v>672</v>
      </c>
      <c r="C375" t="s">
        <v>558</v>
      </c>
      <c r="D375" s="376" t="s">
        <v>1103</v>
      </c>
    </row>
    <row r="376" spans="1:4" x14ac:dyDescent="0.2">
      <c r="A376" s="7" t="str">
        <f t="shared" si="10"/>
        <v>MS/jour</v>
      </c>
      <c r="B376" t="s">
        <v>350</v>
      </c>
      <c r="C376" t="s">
        <v>559</v>
      </c>
      <c r="D376" s="376" t="s">
        <v>1104</v>
      </c>
    </row>
    <row r="377" spans="1:4" x14ac:dyDescent="0.2">
      <c r="A377" s="7" t="str">
        <f t="shared" si="10"/>
        <v>MS/an</v>
      </c>
      <c r="B377" t="s">
        <v>351</v>
      </c>
      <c r="C377" t="s">
        <v>354</v>
      </c>
      <c r="D377" s="376" t="s">
        <v>1105</v>
      </c>
    </row>
    <row r="378" spans="1:4" x14ac:dyDescent="0.2">
      <c r="A378" s="7" t="str">
        <f t="shared" si="10"/>
        <v>Facteur</v>
      </c>
      <c r="B378" t="s">
        <v>585</v>
      </c>
      <c r="C378" t="s">
        <v>536</v>
      </c>
      <c r="D378" s="376" t="s">
        <v>1106</v>
      </c>
    </row>
    <row r="379" spans="1:4" x14ac:dyDescent="0.2">
      <c r="A379" s="7" t="str">
        <f t="shared" si="10"/>
        <v>UGB</v>
      </c>
      <c r="B379" t="s">
        <v>355</v>
      </c>
      <c r="C379" t="s">
        <v>586</v>
      </c>
      <c r="D379" s="376" t="s">
        <v>1107</v>
      </c>
    </row>
    <row r="380" spans="1:4" x14ac:dyDescent="0.2">
      <c r="A380" s="7" t="str">
        <f t="shared" si="10"/>
        <v>unité</v>
      </c>
      <c r="B380" t="s">
        <v>545</v>
      </c>
      <c r="C380" t="s">
        <v>535</v>
      </c>
      <c r="D380" s="376" t="s">
        <v>949</v>
      </c>
    </row>
    <row r="381" spans="1:4" x14ac:dyDescent="0.2">
      <c r="A381" s="7" t="str">
        <f t="shared" si="10"/>
        <v>100 pl.</v>
      </c>
      <c r="B381" t="s">
        <v>692</v>
      </c>
      <c r="C381" t="s">
        <v>681</v>
      </c>
      <c r="D381" s="376" t="s">
        <v>1108</v>
      </c>
    </row>
    <row r="382" spans="1:4" x14ac:dyDescent="0.2">
      <c r="A382" s="7" t="str">
        <f t="shared" si="10"/>
        <v>1 bête</v>
      </c>
      <c r="B382" t="s">
        <v>676</v>
      </c>
      <c r="C382" t="s">
        <v>674</v>
      </c>
      <c r="D382" s="376" t="s">
        <v>1109</v>
      </c>
    </row>
    <row r="383" spans="1:4" x14ac:dyDescent="0.2">
      <c r="A383" s="7" t="str">
        <f t="shared" si="10"/>
        <v>1 place</v>
      </c>
      <c r="B383" t="s">
        <v>677</v>
      </c>
      <c r="C383" t="s">
        <v>675</v>
      </c>
      <c r="D383" s="376" t="s">
        <v>1110</v>
      </c>
    </row>
    <row r="384" spans="1:4" x14ac:dyDescent="0.2">
      <c r="A384" s="7" t="str">
        <f t="shared" si="10"/>
        <v>valeur limite</v>
      </c>
      <c r="B384" t="s">
        <v>791</v>
      </c>
      <c r="C384" t="s">
        <v>795</v>
      </c>
      <c r="D384" s="155" t="s">
        <v>1161</v>
      </c>
    </row>
    <row r="385" spans="1:4" x14ac:dyDescent="0.2">
      <c r="A385" s="7" t="str">
        <f t="shared" si="10"/>
        <v>plaine</v>
      </c>
      <c r="B385" t="s">
        <v>793</v>
      </c>
      <c r="C385" t="s">
        <v>796</v>
      </c>
      <c r="D385" s="155" t="s">
        <v>1160</v>
      </c>
    </row>
    <row r="386" spans="1:4" x14ac:dyDescent="0.2">
      <c r="A386" s="7" t="str">
        <f t="shared" si="10"/>
        <v>région de montagne</v>
      </c>
      <c r="B386" t="s">
        <v>794</v>
      </c>
      <c r="C386" t="s">
        <v>797</v>
      </c>
      <c r="D386" s="155" t="s">
        <v>1159</v>
      </c>
    </row>
    <row r="387" spans="1:4" x14ac:dyDescent="0.2">
      <c r="A387" s="7" t="str">
        <f t="shared" si="10"/>
        <v>rouge = ne pas accompli</v>
      </c>
      <c r="B387" t="s">
        <v>792</v>
      </c>
      <c r="C387" t="s">
        <v>798</v>
      </c>
      <c r="D387" s="155" t="s">
        <v>1158</v>
      </c>
    </row>
    <row r="388" spans="1:4" x14ac:dyDescent="0.2">
      <c r="A388" s="7" t="str">
        <f t="shared" si="10"/>
        <v>La région n'a pas été saisie.</v>
      </c>
      <c r="B388" t="s">
        <v>1174</v>
      </c>
      <c r="C388" s="404" t="s">
        <v>343</v>
      </c>
      <c r="D388" s="7" t="s">
        <v>53</v>
      </c>
    </row>
    <row r="389" spans="1:4" x14ac:dyDescent="0.2">
      <c r="A389" s="7" t="str">
        <f t="shared" si="10"/>
        <v>Autres fourrages</v>
      </c>
      <c r="B389" t="s">
        <v>507</v>
      </c>
      <c r="C389" s="404" t="s">
        <v>508</v>
      </c>
      <c r="D389" s="7" t="s">
        <v>509</v>
      </c>
    </row>
    <row r="390" spans="1:4" x14ac:dyDescent="0.2">
      <c r="D390" s="7"/>
    </row>
    <row r="391" spans="1:4" x14ac:dyDescent="0.2">
      <c r="A391" s="75" t="s">
        <v>54</v>
      </c>
      <c r="D391" s="155"/>
    </row>
    <row r="392" spans="1:4" x14ac:dyDescent="0.2">
      <c r="A392" s="7" t="str">
        <f t="shared" ref="A392:A397" si="11">IF($A$2=1,B392,IF($A$2=2,C392,IF($A$2=3,D392,"")))</f>
        <v>Informations complémentaires</v>
      </c>
      <c r="B392" s="7" t="s">
        <v>68</v>
      </c>
      <c r="C392" s="7" t="s">
        <v>75</v>
      </c>
      <c r="D392" s="7" t="s">
        <v>1238</v>
      </c>
    </row>
    <row r="393" spans="1:4" x14ac:dyDescent="0.2">
      <c r="A393" s="7" t="str">
        <f t="shared" si="11"/>
        <v>Le calcul de la charge effective en bétail pour le bilan fourrager s’appuie sur les effectifs déterminants</v>
      </c>
      <c r="B393" s="47" t="s">
        <v>1332</v>
      </c>
      <c r="C393" s="7" t="s">
        <v>1333</v>
      </c>
      <c r="D393" s="7" t="s">
        <v>1334</v>
      </c>
    </row>
    <row r="394" spans="1:4" x14ac:dyDescent="0.2">
      <c r="A394" s="7" t="str">
        <f t="shared" si="11"/>
        <v>d’animaux pour la période 1.1.–31.12.. Comme ces derniers ne sont pas encore connus, le montant</v>
      </c>
      <c r="B394" s="7" t="s">
        <v>1337</v>
      </c>
      <c r="C394" s="7" t="s">
        <v>1336</v>
      </c>
      <c r="D394" s="7" t="s">
        <v>1335</v>
      </c>
    </row>
    <row r="395" spans="1:4" x14ac:dyDescent="0.2">
      <c r="A395" s="7" t="str">
        <f t="shared" si="11"/>
        <v xml:space="preserve">des contributions PLVH est à considérer comme une estimation.  </v>
      </c>
      <c r="B395" t="s">
        <v>183</v>
      </c>
      <c r="C395" s="7" t="s">
        <v>182</v>
      </c>
      <c r="D395" s="7" t="s">
        <v>1248</v>
      </c>
    </row>
    <row r="396" spans="1:4" x14ac:dyDescent="0.2">
      <c r="A396" s="7" t="str">
        <f t="shared" si="11"/>
        <v>UGBFG totaux de l'exploitation</v>
      </c>
      <c r="B396" s="421" t="s">
        <v>289</v>
      </c>
      <c r="C396" s="421" t="s">
        <v>55</v>
      </c>
      <c r="D396" s="421" t="s">
        <v>56</v>
      </c>
    </row>
    <row r="397" spans="1:4" x14ac:dyDescent="0.2">
      <c r="A397" s="7" t="str">
        <f t="shared" si="11"/>
        <v>Charge en bétail effective (UGBFG/ha herb.)</v>
      </c>
      <c r="B397" s="7" t="s">
        <v>57</v>
      </c>
      <c r="C397" s="7" t="s">
        <v>58</v>
      </c>
      <c r="D397" s="7" t="s">
        <v>59</v>
      </c>
    </row>
    <row r="398" spans="1:4" x14ac:dyDescent="0.2">
      <c r="A398" s="7" t="str">
        <f t="shared" ref="A398:A412" si="12">IF($A$2=1,B398,IF($A$2=2,C398,IF($A$2=3,D398,"")))</f>
        <v xml:space="preserve">Exigence de la part … dans la ration satisfaite </v>
      </c>
      <c r="B398" s="7" t="s">
        <v>290</v>
      </c>
      <c r="C398" s="7" t="s">
        <v>74</v>
      </c>
      <c r="D398" s="7" t="s">
        <v>1239</v>
      </c>
    </row>
    <row r="399" spans="1:4" x14ac:dyDescent="0.2">
      <c r="A399" s="7" t="str">
        <f t="shared" si="12"/>
        <v xml:space="preserve">  - fourrages prairies et pâturages</v>
      </c>
      <c r="B399" s="7" t="s">
        <v>291</v>
      </c>
      <c r="C399" s="7" t="s">
        <v>294</v>
      </c>
      <c r="D399" s="7" t="s">
        <v>1240</v>
      </c>
    </row>
    <row r="400" spans="1:4" x14ac:dyDescent="0.2">
      <c r="A400" s="7" t="str">
        <f t="shared" si="12"/>
        <v xml:space="preserve">  - autres fourrages</v>
      </c>
      <c r="B400" s="7" t="s">
        <v>292</v>
      </c>
      <c r="C400" s="7" t="s">
        <v>295</v>
      </c>
      <c r="D400" s="7" t="s">
        <v>1241</v>
      </c>
    </row>
    <row r="401" spans="1:4" x14ac:dyDescent="0.2">
      <c r="A401" s="7" t="str">
        <f t="shared" si="12"/>
        <v xml:space="preserve">  - concentrés</v>
      </c>
      <c r="B401" s="7" t="s">
        <v>293</v>
      </c>
      <c r="C401" s="7" t="s">
        <v>296</v>
      </c>
      <c r="D401" s="7" t="s">
        <v>1242</v>
      </c>
    </row>
    <row r="402" spans="1:4" x14ac:dyDescent="0.2">
      <c r="A402" s="7" t="str">
        <f t="shared" si="12"/>
        <v>Exigence de la charge min. pour</v>
      </c>
      <c r="B402" s="7" t="s">
        <v>60</v>
      </c>
      <c r="C402" s="7" t="s">
        <v>61</v>
      </c>
      <c r="D402" s="7" t="s">
        <v>62</v>
      </c>
    </row>
    <row r="403" spans="1:4" x14ac:dyDescent="0.2">
      <c r="A403" s="7" t="str">
        <f t="shared" si="12"/>
        <v xml:space="preserve">% des contributions PLVH </v>
      </c>
      <c r="B403" s="7" t="s">
        <v>299</v>
      </c>
      <c r="C403" s="7" t="s">
        <v>311</v>
      </c>
      <c r="D403" s="7" t="s">
        <v>63</v>
      </c>
    </row>
    <row r="404" spans="1:4" x14ac:dyDescent="0.2">
      <c r="A404" s="7" t="str">
        <f t="shared" si="12"/>
        <v>qui correspond à</v>
      </c>
      <c r="B404" s="7" t="s">
        <v>298</v>
      </c>
      <c r="C404" s="7" t="s">
        <v>177</v>
      </c>
      <c r="D404" s="7" t="s">
        <v>1243</v>
      </c>
    </row>
    <row r="405" spans="1:4" x14ac:dyDescent="0.2">
      <c r="A405" s="7" t="str">
        <f t="shared" si="12"/>
        <v>Vous obtenez des contributions PLVH</v>
      </c>
      <c r="B405" s="7" t="s">
        <v>307</v>
      </c>
      <c r="C405" s="7" t="s">
        <v>178</v>
      </c>
      <c r="D405" s="7" t="s">
        <v>1244</v>
      </c>
    </row>
    <row r="406" spans="1:4" x14ac:dyDescent="0.2">
      <c r="A406" s="7" t="str">
        <f t="shared" si="12"/>
        <v>partielles</v>
      </c>
      <c r="B406" s="7" t="s">
        <v>64</v>
      </c>
      <c r="C406" s="7" t="s">
        <v>287</v>
      </c>
      <c r="D406" s="7" t="s">
        <v>65</v>
      </c>
    </row>
    <row r="407" spans="1:4" x14ac:dyDescent="0.2">
      <c r="A407" s="7" t="str">
        <f t="shared" si="12"/>
        <v>complètes</v>
      </c>
      <c r="B407" s="7" t="s">
        <v>66</v>
      </c>
      <c r="C407" s="7" t="s">
        <v>288</v>
      </c>
      <c r="D407" s="7" t="s">
        <v>67</v>
      </c>
    </row>
    <row r="408" spans="1:4" x14ac:dyDescent="0.2">
      <c r="A408" s="7" t="str">
        <f t="shared" si="12"/>
        <v>non</v>
      </c>
      <c r="B408" s="418" t="s">
        <v>488</v>
      </c>
      <c r="C408" s="7" t="s">
        <v>489</v>
      </c>
      <c r="D408" s="418" t="s">
        <v>947</v>
      </c>
    </row>
    <row r="409" spans="1:4" x14ac:dyDescent="0.2">
      <c r="A409" s="7" t="str">
        <f t="shared" si="12"/>
        <v>oui</v>
      </c>
      <c r="B409" s="7" t="s">
        <v>486</v>
      </c>
      <c r="C409" s="7" t="s">
        <v>487</v>
      </c>
      <c r="D409" s="7" t="s">
        <v>297</v>
      </c>
    </row>
    <row r="410" spans="1:4" x14ac:dyDescent="0.2">
      <c r="A410" s="7" t="str">
        <f t="shared" si="12"/>
        <v>Vos contributions ne peuvent pas être calculées</v>
      </c>
      <c r="B410" s="7" t="s">
        <v>310</v>
      </c>
      <c r="C410" s="7" t="s">
        <v>179</v>
      </c>
      <c r="D410" s="7" t="s">
        <v>1245</v>
      </c>
    </row>
    <row r="411" spans="1:4" x14ac:dyDescent="0.2">
      <c r="A411" s="7" t="str">
        <f t="shared" si="12"/>
        <v>Saississez svp le nombre d'UGBFG totaux de votre exploitation</v>
      </c>
      <c r="B411" s="7" t="s">
        <v>309</v>
      </c>
      <c r="C411" s="7" t="s">
        <v>180</v>
      </c>
      <c r="D411" s="7" t="s">
        <v>1246</v>
      </c>
    </row>
    <row r="412" spans="1:4" x14ac:dyDescent="0.2">
      <c r="A412" s="7" t="str">
        <f t="shared" si="12"/>
        <v>Vous n'obtenez AUCUNE contribution</v>
      </c>
      <c r="B412" s="7" t="s">
        <v>308</v>
      </c>
      <c r="C412" s="7" t="s">
        <v>181</v>
      </c>
      <c r="D412" s="7" t="s">
        <v>1247</v>
      </c>
    </row>
    <row r="413" spans="1:4" ht="14.25" x14ac:dyDescent="0.25">
      <c r="A413" s="7" t="str">
        <f>IF($A$2=1,B413,IF($A$2=2,C413,IF($A$2=3,D413,"")))</f>
        <v xml:space="preserve">Exigence des parts (herbes, concentrés) dans la ration satisfaite </v>
      </c>
      <c r="B413" s="7" t="s">
        <v>70</v>
      </c>
      <c r="C413" s="422" t="s">
        <v>71</v>
      </c>
      <c r="D413" s="376" t="s">
        <v>72</v>
      </c>
    </row>
    <row r="414" spans="1:4" x14ac:dyDescent="0.2">
      <c r="D414" s="155"/>
    </row>
    <row r="415" spans="1:4" x14ac:dyDescent="0.2">
      <c r="A415" s="75" t="s">
        <v>282</v>
      </c>
      <c r="D415" s="155"/>
    </row>
    <row r="416" spans="1:4" x14ac:dyDescent="0.2">
      <c r="A416" s="7" t="str">
        <f t="shared" ref="A416:A452" si="13">IF($A$2=1,B416,IF($A$2=2,C416,IF($A$2=3,D416,"")))</f>
        <v>Adaptation de son système de production</v>
      </c>
      <c r="B416" t="s">
        <v>185</v>
      </c>
      <c r="C416" t="s">
        <v>186</v>
      </c>
      <c r="D416" s="155"/>
    </row>
    <row r="417" spans="1:4" x14ac:dyDescent="0.2">
      <c r="A417" s="7" t="str">
        <f t="shared" si="13"/>
        <v>pour répondre aux exigences PLVH</v>
      </c>
      <c r="B417" t="s">
        <v>187</v>
      </c>
      <c r="C417" t="s">
        <v>188</v>
      </c>
      <c r="D417" s="155"/>
    </row>
    <row r="418" spans="1:4" x14ac:dyDescent="0.2">
      <c r="A418" s="7" t="str">
        <f t="shared" si="13"/>
        <v>Attention: saisir d'abord la feuille "Bilanz-bilan", car plusieurs chiffres sont reprises de ce tableur.</v>
      </c>
      <c r="B418" t="s">
        <v>189</v>
      </c>
      <c r="C418" t="s">
        <v>190</v>
      </c>
      <c r="D418" s="155"/>
    </row>
    <row r="419" spans="1:4" x14ac:dyDescent="0.2">
      <c r="A419" s="7" t="str">
        <f t="shared" si="13"/>
        <v>Explications</v>
      </c>
      <c r="B419" t="s">
        <v>191</v>
      </c>
      <c r="C419" t="s">
        <v>192</v>
      </c>
      <c r="D419" s="155"/>
    </row>
    <row r="420" spans="1:4" x14ac:dyDescent="0.2">
      <c r="A420" s="7" t="str">
        <f t="shared" si="13"/>
        <v>Si l'exigence de la part minimale en concentrés dans la ration n'est pas remplie, la réduction des concentrés est une option.</v>
      </c>
      <c r="B420" t="s">
        <v>193</v>
      </c>
      <c r="C420" t="s">
        <v>194</v>
      </c>
      <c r="D420" s="155"/>
    </row>
    <row r="421" spans="1:4" x14ac:dyDescent="0.2">
      <c r="A421" s="7" t="str">
        <f t="shared" si="13"/>
        <v xml:space="preserve">Cette feuille donne un aperçu du solde financier en cas de réorientation de son système de production laitière. </v>
      </c>
      <c r="B421" t="s">
        <v>195</v>
      </c>
      <c r="C421" t="s">
        <v>196</v>
      </c>
      <c r="D421" s="155"/>
    </row>
    <row r="422" spans="1:4" x14ac:dyDescent="0.2">
      <c r="A422" s="7" t="str">
        <f t="shared" si="13"/>
        <v>Vérifiez à l'aide de la feuille "bilan" si la réduction supposée (partie A) répond</v>
      </c>
      <c r="B422" t="s">
        <v>197</v>
      </c>
      <c r="C422" t="s">
        <v>198</v>
      </c>
      <c r="D422" s="155"/>
    </row>
    <row r="423" spans="1:4" x14ac:dyDescent="0.2">
      <c r="A423" s="7" t="str">
        <f t="shared" si="13"/>
        <v xml:space="preserve">à l'exigence minimale de 10% (partie D). </v>
      </c>
      <c r="B423" t="s">
        <v>199</v>
      </c>
      <c r="C423" t="s">
        <v>200</v>
      </c>
      <c r="D423" s="155"/>
    </row>
    <row r="424" spans="1:4" x14ac:dyDescent="0.2">
      <c r="A424" s="7" t="str">
        <f t="shared" si="13"/>
        <v>Production laitière</v>
      </c>
      <c r="B424" t="s">
        <v>201</v>
      </c>
      <c r="C424" t="s">
        <v>202</v>
      </c>
      <c r="D424" s="155"/>
    </row>
    <row r="425" spans="1:4" x14ac:dyDescent="0.2">
      <c r="A425" s="7" t="str">
        <f t="shared" si="13"/>
        <v>Moyenne actuelle du troupeau</v>
      </c>
      <c r="B425" t="s">
        <v>203</v>
      </c>
      <c r="C425" t="s">
        <v>204</v>
      </c>
      <c r="D425" s="155"/>
    </row>
    <row r="426" spans="1:4" x14ac:dyDescent="0.2">
      <c r="A426" s="7" t="str">
        <f t="shared" si="13"/>
        <v>Production attendue dans le nouveau système</v>
      </c>
      <c r="B426" t="s">
        <v>205</v>
      </c>
      <c r="C426" t="s">
        <v>206</v>
      </c>
      <c r="D426" s="155"/>
    </row>
    <row r="427" spans="1:4" x14ac:dyDescent="0.2">
      <c r="A427" s="7" t="str">
        <f t="shared" si="13"/>
        <v>Nombre de vaches</v>
      </c>
      <c r="B427" t="s">
        <v>207</v>
      </c>
      <c r="C427" t="s">
        <v>208</v>
      </c>
      <c r="D427" s="155"/>
    </row>
    <row r="428" spans="1:4" x14ac:dyDescent="0.2">
      <c r="A428" s="7" t="str">
        <f t="shared" si="13"/>
        <v>Conséquences sur les volumes</v>
      </c>
      <c r="B428" t="s">
        <v>209</v>
      </c>
      <c r="C428" t="s">
        <v>210</v>
      </c>
      <c r="D428" s="155"/>
    </row>
    <row r="429" spans="1:4" x14ac:dyDescent="0.2">
      <c r="A429" s="7" t="str">
        <f t="shared" si="13"/>
        <v>Diminution totale du volume de lait produit</v>
      </c>
      <c r="B429" t="s">
        <v>211</v>
      </c>
      <c r="C429" t="s">
        <v>212</v>
      </c>
      <c r="D429" s="155"/>
    </row>
    <row r="430" spans="1:4" x14ac:dyDescent="0.2">
      <c r="A430" s="7" t="str">
        <f t="shared" si="13"/>
        <v>Economie de concentrés par vache</v>
      </c>
      <c r="B430" t="s">
        <v>213</v>
      </c>
      <c r="C430" t="s">
        <v>214</v>
      </c>
      <c r="D430" s="155"/>
    </row>
    <row r="431" spans="1:4" x14ac:dyDescent="0.2">
      <c r="A431" s="7" t="str">
        <f t="shared" si="13"/>
        <v>Conséquences financières</v>
      </c>
      <c r="B431" t="s">
        <v>215</v>
      </c>
      <c r="C431" t="s">
        <v>216</v>
      </c>
      <c r="D431" s="155"/>
    </row>
    <row r="432" spans="1:4" x14ac:dyDescent="0.2">
      <c r="A432" s="7" t="str">
        <f t="shared" si="13"/>
        <v>Perte totale en lait</v>
      </c>
      <c r="B432" t="s">
        <v>217</v>
      </c>
      <c r="C432" t="s">
        <v>218</v>
      </c>
      <c r="D432" s="155"/>
    </row>
    <row r="433" spans="1:4" x14ac:dyDescent="0.2">
      <c r="A433" s="7" t="str">
        <f t="shared" si="13"/>
        <v>Economie de concentrés</v>
      </c>
      <c r="B433" t="s">
        <v>223</v>
      </c>
      <c r="C433" t="s">
        <v>224</v>
      </c>
      <c r="D433" s="155"/>
    </row>
    <row r="434" spans="1:4" x14ac:dyDescent="0.2">
      <c r="A434" s="7" t="str">
        <f t="shared" si="13"/>
        <v>Contributions supplémentaires PLVH</v>
      </c>
      <c r="B434" t="s">
        <v>225</v>
      </c>
      <c r="C434" t="s">
        <v>226</v>
      </c>
      <c r="D434" s="155"/>
    </row>
    <row r="435" spans="1:4" x14ac:dyDescent="0.2">
      <c r="A435" s="7" t="str">
        <f t="shared" si="13"/>
        <v>Solde</v>
      </c>
      <c r="B435" t="s">
        <v>551</v>
      </c>
      <c r="C435" t="s">
        <v>227</v>
      </c>
      <c r="D435" s="155"/>
    </row>
    <row r="436" spans="1:4" x14ac:dyDescent="0.2">
      <c r="A436" s="7" t="str">
        <f t="shared" si="13"/>
        <v>kg lait/vache</v>
      </c>
      <c r="B436" t="s">
        <v>228</v>
      </c>
      <c r="C436" t="s">
        <v>229</v>
      </c>
      <c r="D436" s="155"/>
    </row>
    <row r="437" spans="1:4" x14ac:dyDescent="0.2">
      <c r="A437" s="7" t="str">
        <f t="shared" si="13"/>
        <v>vaches</v>
      </c>
      <c r="B437" t="s">
        <v>230</v>
      </c>
      <c r="C437" t="s">
        <v>231</v>
      </c>
      <c r="D437" s="155"/>
    </row>
    <row r="438" spans="1:4" x14ac:dyDescent="0.2">
      <c r="A438" s="7" t="str">
        <f t="shared" si="13"/>
        <v>kg lait</v>
      </c>
      <c r="B438" t="s">
        <v>232</v>
      </c>
      <c r="C438" t="s">
        <v>233</v>
      </c>
      <c r="D438" s="155"/>
    </row>
    <row r="439" spans="1:4" x14ac:dyDescent="0.2">
      <c r="A439" s="7" t="str">
        <f t="shared" si="13"/>
        <v>kg conc./vache</v>
      </c>
      <c r="B439" t="s">
        <v>234</v>
      </c>
      <c r="C439" t="s">
        <v>235</v>
      </c>
      <c r="D439" s="155"/>
    </row>
    <row r="440" spans="1:4" x14ac:dyDescent="0.2">
      <c r="A440" s="7" t="str">
        <f t="shared" si="13"/>
        <v>Frs</v>
      </c>
      <c r="B440" t="s">
        <v>236</v>
      </c>
      <c r="C440" t="s">
        <v>237</v>
      </c>
      <c r="D440" s="155"/>
    </row>
    <row r="441" spans="1:4" x14ac:dyDescent="0.2">
      <c r="A441" s="7" t="str">
        <f t="shared" si="13"/>
        <v>cts/kg</v>
      </c>
      <c r="B441" t="s">
        <v>238</v>
      </c>
      <c r="C441" t="s">
        <v>239</v>
      </c>
      <c r="D441" s="155"/>
    </row>
    <row r="442" spans="1:4" x14ac:dyDescent="0.2">
      <c r="A442" s="7" t="str">
        <f t="shared" si="13"/>
        <v>Frs/dt</v>
      </c>
      <c r="B442" t="s">
        <v>240</v>
      </c>
      <c r="C442" t="s">
        <v>241</v>
      </c>
      <c r="D442" s="155"/>
    </row>
    <row r="443" spans="1:4" x14ac:dyDescent="0.2">
      <c r="A443" s="7" t="str">
        <f t="shared" si="13"/>
        <v>Frs/ha</v>
      </c>
      <c r="B443" t="s">
        <v>242</v>
      </c>
      <c r="C443" t="s">
        <v>243</v>
      </c>
      <c r="D443" s="155"/>
    </row>
    <row r="444" spans="1:4" x14ac:dyDescent="0.2">
      <c r="A444" s="7" t="str">
        <f t="shared" si="13"/>
        <v>lire l'explication*</v>
      </c>
      <c r="B444" t="s">
        <v>244</v>
      </c>
      <c r="C444" t="s">
        <v>245</v>
      </c>
      <c r="D444" s="155"/>
    </row>
    <row r="445" spans="1:4" x14ac:dyDescent="0.2">
      <c r="A445" s="7" t="str">
        <f t="shared" si="13"/>
        <v>Prix</v>
      </c>
      <c r="B445" t="s">
        <v>246</v>
      </c>
      <c r="C445" t="s">
        <v>247</v>
      </c>
      <c r="D445" s="155"/>
    </row>
    <row r="446" spans="1:4" x14ac:dyDescent="0.2">
      <c r="A446" s="7" t="str">
        <f t="shared" si="13"/>
        <v>Réduction des concentrés</v>
      </c>
      <c r="B446" t="s">
        <v>248</v>
      </c>
      <c r="C446" t="s">
        <v>249</v>
      </c>
      <c r="D446" s="155"/>
    </row>
    <row r="447" spans="1:4" x14ac:dyDescent="0.2">
      <c r="A447" s="7" t="str">
        <f t="shared" si="13"/>
        <v>Quantité de concentrés économisée = différence de production laitière en moins divisée par le PPL des concentrés.</v>
      </c>
      <c r="B447" t="s">
        <v>250</v>
      </c>
      <c r="C447" t="s">
        <v>251</v>
      </c>
      <c r="D447" s="155"/>
    </row>
    <row r="448" spans="1:4" x14ac:dyDescent="0.2">
      <c r="A448" s="7" t="str">
        <f t="shared" si="13"/>
        <v>Supposition pour le potentiel de production laitière = 2 kg lait par kg de concentrés*</v>
      </c>
      <c r="B448" t="s">
        <v>252</v>
      </c>
      <c r="C448" t="s">
        <v>253</v>
      </c>
      <c r="D448" s="155"/>
    </row>
    <row r="449" spans="1:4" x14ac:dyDescent="0.2">
      <c r="A449" s="7" t="str">
        <f t="shared" si="13"/>
        <v>Exemple</v>
      </c>
      <c r="B449" t="s">
        <v>254</v>
      </c>
      <c r="C449" t="s">
        <v>255</v>
      </c>
      <c r="D449" s="155"/>
    </row>
    <row r="450" spans="1:4" x14ac:dyDescent="0.2">
      <c r="A450" s="7" t="str">
        <f t="shared" si="13"/>
        <v>500 kg de diminution de production laitière / 2 (PPL concentrés) = 250 kg de concentrés économisés</v>
      </c>
      <c r="B450" t="s">
        <v>256</v>
      </c>
      <c r="C450" t="s">
        <v>257</v>
      </c>
      <c r="D450" s="155"/>
    </row>
    <row r="451" spans="1:4" x14ac:dyDescent="0.2">
      <c r="A451" s="7" t="str">
        <f t="shared" si="13"/>
        <v>*Explication: la différence effective de production laitière par kg de concentrés incorporés ou économisés</v>
      </c>
      <c r="B451" t="s">
        <v>258</v>
      </c>
      <c r="C451" t="s">
        <v>259</v>
      </c>
      <c r="D451" s="155"/>
    </row>
    <row r="452" spans="1:4" x14ac:dyDescent="0.2">
      <c r="A452" s="7" t="str">
        <f t="shared" si="13"/>
        <v>peut varier d'environ 1 à 3 selon la composition de la ration.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2024-12-20</Versionsdatum>
    <Dokument_x0020_Status xmlns="558044cc-f176-4c91-a0e4-bc704674ebff">Genehmigt zur Nutzung</Dokument_x0020_Status>
    <Dokument_x0020_Version xmlns="558044cc-f176-4c91-a0e4-bc704674ebff">DEF F</Dokument_x0020_Version>
  </documentManagement>
</p:properties>
</file>

<file path=customXml/itemProps1.xml><?xml version="1.0" encoding="utf-8"?>
<ds:datastoreItem xmlns:ds="http://schemas.openxmlformats.org/officeDocument/2006/customXml" ds:itemID="{E7CBCEBB-11A8-4E3D-80B9-0FC620E93A3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8671E7A-4C1D-40F4-A471-6118EFB18C4B}"/>
</file>

<file path=customXml/itemProps3.xml><?xml version="1.0" encoding="utf-8"?>
<ds:datastoreItem xmlns:ds="http://schemas.openxmlformats.org/officeDocument/2006/customXml" ds:itemID="{46F4853F-143C-48FE-B6F1-F886E80DF5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095EBC-46E2-4494-8862-80A945AF81D9}">
  <ds:schemaRefs>
    <ds:schemaRef ds:uri="http://schemas.microsoft.com/office/2006/metadata/properties"/>
    <ds:schemaRef ds:uri="http://schemas.microsoft.com/office/infopath/2007/PartnerControls"/>
    <ds:schemaRef ds:uri="c6edb1fb-9093-443c-8c9a-380ff756bee9"/>
    <ds:schemaRef ds:uri="931b810c-e1bd-460f-9377-b918a6c9e4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PLVH-GMF v 1.10</dc:title>
  <dc:creator>Weyermann Irene</dc:creator>
  <cp:lastModifiedBy>Weyermann Irene</cp:lastModifiedBy>
  <cp:lastPrinted>2024-12-20T07:40:43Z</cp:lastPrinted>
  <dcterms:created xsi:type="dcterms:W3CDTF">2012-10-26T08:14:52Z</dcterms:created>
  <dcterms:modified xsi:type="dcterms:W3CDTF">2024-12-20T07:52:47Z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isplay_urn:schemas-microsoft-com:office:office#Editor">
    <vt:lpwstr>Weyermann Irene</vt:lpwstr>
  </property>
  <property fmtid="{D5CDD505-2E9C-101B-9397-08002B2CF9AE}" pid="5" name="Order">
    <vt:lpwstr>2484400.00000000</vt:lpwstr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Weyermann Irene</vt:lpwstr>
  </property>
  <property fmtid="{D5CDD505-2E9C-101B-9397-08002B2CF9AE}" pid="8" name="ComplianceAssetId">
    <vt:lpwstr/>
  </property>
  <property fmtid="{D5CDD505-2E9C-101B-9397-08002B2CF9AE}" pid="9" name="TriggerFlowInfo">
    <vt:lpwstr/>
  </property>
  <property fmtid="{D5CDD505-2E9C-101B-9397-08002B2CF9AE}" pid="10" name="ContentTypeId">
    <vt:lpwstr>0x0101002F9FFC2F4692C040A9D99914B314900F00F8DE37A190DCE44B9BE18384A85BBF0D</vt:lpwstr>
  </property>
  <property fmtid="{D5CDD505-2E9C-101B-9397-08002B2CF9AE}" pid="11" name="MediaServiceImageTags">
    <vt:lpwstr/>
  </property>
</Properties>
</file>